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F:\sprawy komórek zaangażowanych we wdrażanie FUE\DOI\OIK\Komitet Sterujący\12.Sprawozdawczość z koordynacji\Sprawozdanie za 2020 r\robocze\! Sprawozdanie po uwagach\"/>
    </mc:Choice>
  </mc:AlternateContent>
  <xr:revisionPtr revIDLastSave="0" documentId="13_ncr:1_{BBB39721-E7D6-4F2F-BA7B-CCB776B8E241}" xr6:coauthVersionLast="46" xr6:coauthVersionMax="46" xr10:uidLastSave="{00000000-0000-0000-0000-000000000000}"/>
  <bookViews>
    <workbookView xWindow="28680" yWindow="-120" windowWidth="38640" windowHeight="15990" tabRatio="721" activeTab="1" xr2:uid="{00000000-000D-0000-FFFF-FFFF00000000}"/>
  </bookViews>
  <sheets>
    <sheet name="LU_alokacja" sheetId="7" r:id="rId1"/>
    <sheet name="LU_PD" sheetId="1" r:id="rId2"/>
    <sheet name="LU_REALIZACJA_K" sheetId="2" r:id="rId3"/>
    <sheet name="LU_REALIZACJA_P" sheetId="5" r:id="rId4"/>
    <sheet name="LU_projekty COVID" sheetId="8" r:id="rId5"/>
    <sheet name="LU efekty i ewaluacje" sheetId="10" r:id="rId6"/>
  </sheets>
  <externalReferences>
    <externalReference r:id="rId7"/>
  </externalReferences>
  <definedNames>
    <definedName name="_xlnm._FilterDatabase" localSheetId="1" hidden="1">LU_PD!$A$5:$K$24</definedName>
    <definedName name="_xlnm._FilterDatabase" localSheetId="2" hidden="1">LU_REALIZACJA_K!$A$5:$L$20</definedName>
    <definedName name="_xlnm.Print_Area" localSheetId="0">LU_alokacja!$A$1:$O$29</definedName>
    <definedName name="_xlnm.Print_Area" localSheetId="1">LU_PD!$A$1:$K$25</definedName>
    <definedName name="_xlnm.Print_Area" localSheetId="4">'LU_projekty COVID'!$A$1:$Z$83</definedName>
    <definedName name="_xlnm.Print_Area" localSheetId="2">LU_REALIZACJA_K!$A$1:$O$20</definedName>
    <definedName name="_xlnm.Print_Area" localSheetId="3">LU_REALIZACJA_P!$A$1:$O$18</definedName>
    <definedName name="PO">'[1]Informacje ogólne'!$K$118:$K$154</definedName>
    <definedName name="skroty_PI" localSheetId="1">#REF!</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10" l="1"/>
  <c r="C17" i="10"/>
  <c r="C16" i="10"/>
  <c r="E16" i="2"/>
  <c r="E15" i="2"/>
  <c r="F6" i="2"/>
  <c r="M11" i="7"/>
  <c r="I7" i="7"/>
  <c r="N7" i="7" s="1"/>
  <c r="L12" i="2"/>
  <c r="L11" i="2"/>
  <c r="I9" i="7"/>
  <c r="N9" i="7" s="1"/>
  <c r="I8" i="7"/>
  <c r="N8" i="7" s="1"/>
  <c r="L17" i="2" l="1"/>
  <c r="L13" i="2"/>
  <c r="F20" i="2" l="1"/>
  <c r="E9" i="2" l="1"/>
  <c r="Q14" i="8"/>
  <c r="Q13" i="8"/>
  <c r="P13" i="8"/>
  <c r="Q12" i="8"/>
  <c r="P12" i="8"/>
  <c r="Q10" i="8"/>
  <c r="P9" i="8"/>
  <c r="P8" i="8" s="1"/>
  <c r="U8" i="8"/>
  <c r="O7" i="8"/>
  <c r="N7" i="8"/>
  <c r="Q8" i="8" l="1"/>
  <c r="I10" i="7" l="1"/>
  <c r="N10" i="7" s="1"/>
  <c r="F19" i="2"/>
  <c r="F18" i="2"/>
  <c r="F17" i="2"/>
  <c r="E14" i="2"/>
  <c r="E13" i="2"/>
  <c r="F13" i="2" s="1"/>
  <c r="E12" i="2"/>
  <c r="F12" i="2" s="1"/>
  <c r="F11" i="2"/>
  <c r="E10" i="2"/>
  <c r="F10" i="2"/>
  <c r="F9" i="2"/>
  <c r="F8" i="2"/>
  <c r="E7" i="2"/>
  <c r="F7" i="2"/>
</calcChain>
</file>

<file path=xl/sharedStrings.xml><?xml version="1.0" encoding="utf-8"?>
<sst xmlns="http://schemas.openxmlformats.org/spreadsheetml/2006/main" count="993" uniqueCount="397">
  <si>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</si>
  <si>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</si>
  <si>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</si>
  <si>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</si>
  <si>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</si>
  <si>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</si>
  <si>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</si>
  <si>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</si>
  <si>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</si>
  <si>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</si>
  <si>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</si>
  <si>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</si>
  <si>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</si>
  <si>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</si>
  <si>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</si>
  <si>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</si>
  <si>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</si>
  <si>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</si>
  <si>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</si>
  <si>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</si>
  <si>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</si>
  <si>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</si>
  <si>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</si>
  <si>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</si>
  <si>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</si>
  <si>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</si>
  <si>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</si>
  <si>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</si>
  <si>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Budżet naboru 
UE</t>
  </si>
  <si>
    <t>Budżet naboru 
wkład krajowy</t>
  </si>
  <si>
    <t>Budżet naboru 
ogółem</t>
  </si>
  <si>
    <t>PI 8vi</t>
  </si>
  <si>
    <t>K</t>
  </si>
  <si>
    <t>Narzędzie 5</t>
  </si>
  <si>
    <t>Narzędzie 2</t>
  </si>
  <si>
    <t>PI 9iv</t>
  </si>
  <si>
    <t>Narzędzie 18</t>
  </si>
  <si>
    <t>PI 9a</t>
  </si>
  <si>
    <t>X posiedzenie KS</t>
  </si>
  <si>
    <t>PI 2c</t>
  </si>
  <si>
    <t>XI posiedzenie KS</t>
  </si>
  <si>
    <t>Narzędzie 19</t>
  </si>
  <si>
    <t>P</t>
  </si>
  <si>
    <t>XV posiedzenie KS</t>
  </si>
  <si>
    <t>Regionalny Program Operacyjny Województwa Lubelskiego na lata 2014 – 2020</t>
  </si>
  <si>
    <t>RPO WLU.10.K.1</t>
  </si>
  <si>
    <t>Profilaktyka raka piersi, raka szyjki macicy i raka jelita grubego</t>
  </si>
  <si>
    <t>IV kw. 2016 r.</t>
  </si>
  <si>
    <t>62/2016</t>
  </si>
  <si>
    <t>RPO.WLU.10.K.2</t>
  </si>
  <si>
    <t>Realizacja RPZ w zakresie profilaktyki chorób odstresowych  w województwie lubelskim</t>
  </si>
  <si>
    <t>I kwartał 2017 r.*</t>
  </si>
  <si>
    <t>80/2016</t>
  </si>
  <si>
    <t>RPO.WLU.10.K.3</t>
  </si>
  <si>
    <t>Realizacja RPZ w zakresie wykrywania zakażeń Borrelia burgdorferi, jako profilaktyka boreliozy z Lyme w województwie lubelskim</t>
  </si>
  <si>
    <t>RPO WLU.2.K.1</t>
  </si>
  <si>
    <t xml:space="preserve">Narzędzie 26      </t>
  </si>
  <si>
    <t>III kwartał 2017 r.</t>
  </si>
  <si>
    <t>11/2017/XII</t>
  </si>
  <si>
    <t>XII posiedzenie KS</t>
  </si>
  <si>
    <t>RPO WLU.11.K.1</t>
  </si>
  <si>
    <t>Realizacja RPZ: Program profilaktyki nadwagi i otyłości wśród uczniów klas IV-VI szkół podstawowych z terenu województwa lubelskiego na lata 2017 - 2020</t>
  </si>
  <si>
    <t>II kwartał 2017 r.</t>
  </si>
  <si>
    <t>RPO WLU.13.K.1 (POZ)</t>
  </si>
  <si>
    <t>I kw. 2017 r.</t>
  </si>
  <si>
    <t>RPO WLU.13.K.1 (AOS)</t>
  </si>
  <si>
    <t>RPO WLU.13.P.1</t>
  </si>
  <si>
    <t>Narzędzie 16</t>
  </si>
  <si>
    <t>Poprawa stanu i jakości życia dzieci i młodzieży województwa lubelskiego poprzez oddziaływanie na czynniki kształtujące zdrowie, zmniejszenie różnic w zdrowiu i dostępie do świadczeń zdrowotnych w Uniwersyteckim Szpitalu Dziecięcym w Lublinie (do dnia 15.09.2014 r. Dziecięcy Szpital Kliniczny im. prof. Antoniego Gębali w Lublinie) oraz podnoszenie jakości i efektywności regionalnego systemu ochrony zdrowia.</t>
  </si>
  <si>
    <t>2017.III</t>
  </si>
  <si>
    <t>RPO WLU.10.K.4</t>
  </si>
  <si>
    <t>33/2017/XIII</t>
  </si>
  <si>
    <t>XIII posiedzenie KS</t>
  </si>
  <si>
    <t>RPO WLU.11.K.2</t>
  </si>
  <si>
    <t>Program profilaktyki wad postawy i zaburzeń rozwoju ruchu wśród uczniów klas IV – VI szkół podstawowych z terenu województwa lubelskiego na lata 2018 - 2020.</t>
  </si>
  <si>
    <t>RPO WLU.13.P.2</t>
  </si>
  <si>
    <t>Poprawa efektywności działalności wojewódzkich podmiotów leczniczych w obszarach potrzeb zdrowotnych mieszkańców województwa lubelskiego poprzez niezbędne, z punktu widzenia udzielania świadczeń zdrowotnych, prace remontowo – budowlane, w tym zakresie dostosowania infrastruktury do potrzeb osób starszych i niepełnosprawnych, a także wyposażenia w sprzęt medyczny.</t>
  </si>
  <si>
    <t>RPO WLU.11.K.3</t>
  </si>
  <si>
    <t>Wsparcie usług ochrony zdrowia psychicznego</t>
  </si>
  <si>
    <t xml:space="preserve"> IV kwartał 2017 r. </t>
  </si>
  <si>
    <t>54/2017/XIV</t>
  </si>
  <si>
    <t>XIV posiedzenie KS</t>
  </si>
  <si>
    <t>RPO WLU.13.K.2</t>
  </si>
  <si>
    <t>Wsparcie skierowane wyłącznie do podmiotów leczniczych ujętych w ramach przedsięwzięcia „Zdrowe Lubelskie – optymalizacja usług medycznych w Województwie Lubelskim poprzez utworzenie i zintegrowanie sieci szpitali powiatowych” wymienionego w Załączniku Nr 1 do uchwały Nr CLXXI/3496/2017 Zarządu Województwa Lubelskiego z dnia 4 kwietnia 2017 r. (Przedsięwzięcia o priorytetowym znaczeniu dla realizacji celów Strategii Rozwoju Województwa Lubelskiego na lata 2014-2020 (z perspektywą do 2030 r.).</t>
  </si>
  <si>
    <t>IV kwartał 2017 r.</t>
  </si>
  <si>
    <t>RPO WLU.11.K.4</t>
  </si>
  <si>
    <t>Realizacja zintegrowanych usług o charakterze opiekuńczym i zdrowotnym, adresowanych w szczególności do osób  starszych, osób niepełnosprawnych, osób niesamodzielnych (Dzienne Domy Opieki Medycznej)</t>
  </si>
  <si>
    <t>69/2017/XV</t>
  </si>
  <si>
    <t>RPO WLU.13.P.3</t>
  </si>
  <si>
    <t>Prospektywna pełnoprofilowa onkologia dla Lubelszczyzny – doposażenie Centrum Onkologii Ziemi Lubelskiej im. św. Jana z Dukli w Lublinie poprzez zwiększenie jakości i dostępności do specjalistycznych świadczeń onkologicznych</t>
  </si>
  <si>
    <t>I kwartał 2018 r.</t>
  </si>
  <si>
    <t>RPLU.02.01.00-IZ.00-06-001/17</t>
  </si>
  <si>
    <t>http://www.funduszeeuropejskie.gov.pl/nabory/21-cyfrowe-lubelskie-1/</t>
  </si>
  <si>
    <t>T</t>
  </si>
  <si>
    <t>N/D</t>
  </si>
  <si>
    <t>RPLU.10.03.00-IZ.00-06-001/16</t>
  </si>
  <si>
    <t>RPLU.10.03.00-IZ.00-06-001/17</t>
  </si>
  <si>
    <t>PRO WLU.10.K.2</t>
  </si>
  <si>
    <t>RPLU.10.03.00-IZ.00-06-002/17</t>
  </si>
  <si>
    <t>RPO WLU.10.K.3</t>
  </si>
  <si>
    <t>RPLU.10.03.00-IZ.00-06-003/17</t>
  </si>
  <si>
    <t>RPLU.11.02.00-IZ.00-06-001/17</t>
  </si>
  <si>
    <t>RPLU.11.02.00-IZ.00-06-004/17</t>
  </si>
  <si>
    <t xml:space="preserve">
 RPLU.11.02.00-IZ.00-06-001/18
</t>
  </si>
  <si>
    <t>RPLU.13.01.00-IZ.00-06-001/17</t>
  </si>
  <si>
    <t>http://www.funduszeeuropejskie.gov.pl/nabory/131-infrastruktura-ochrony-zdrowia-projekty-z-zakresu-podstawowej-opieki-zdrowotnej/</t>
  </si>
  <si>
    <t>RPLU.13.01.00-IZ.00-06-002/17</t>
  </si>
  <si>
    <t>http://www.funduszeeuropejskie.gov.pl/nabory/131-infrastruktura-ochrony-zdrowia/</t>
  </si>
  <si>
    <t>RPLU.13.01.00-IZ.00-06-003/17</t>
  </si>
  <si>
    <t>http://www.funduszeeuropejskie.gov.pl/nabory/131-infrastruktura-ochrony-zdrowia-1/</t>
  </si>
  <si>
    <t>RPLU.13.01.00-06-0097/17</t>
  </si>
  <si>
    <t>nie dotyczy</t>
  </si>
  <si>
    <t>Wojewódzki Szpital Specjalistyczny w Białej Podlaskiej</t>
  </si>
  <si>
    <t>Narzędzie 13_x000D_, Narzędzie 14_x000D_, Narzędzie 16_x000D_, Narzędzie 17</t>
  </si>
  <si>
    <t>Wsparcie regionalnych podmiotów POZ</t>
  </si>
  <si>
    <t>Wsparcie regionalnych podmiotów AOS</t>
  </si>
  <si>
    <t xml:space="preserve">Narzędzie 13, Narzędzie 14, Narzędzie 16, Narzędzie 17
</t>
  </si>
  <si>
    <t xml:space="preserve">Narzędzie 13, Narzędzie 14, Narzędzie 17
</t>
  </si>
  <si>
    <t>RPO WLU.10.K.5</t>
  </si>
  <si>
    <t>Narzędzie 4</t>
  </si>
  <si>
    <t>Programy zdrowotne ukierunkowane na eliminowanie zdrowotnych czynników ryzyka w miejscu pracy dostosowane  do  potrzeb  konkretnych  pracodawców  i  ich  pracowników (w tym działania szkoleniowe)</t>
  </si>
  <si>
    <t>II kwartał 2018</t>
  </si>
  <si>
    <t>17/2018/XVI</t>
  </si>
  <si>
    <t>XVI posiedzenie KS</t>
  </si>
  <si>
    <t>RPO WLU.11.K.5</t>
  </si>
  <si>
    <t>Program profilaktyki wczesnego wykrywania zaburzeń słuchu, głosu i mowy wśród uczniów klas I szkół podstawowych z terenu województwa lubelskiego na lata 2018 - 2021</t>
  </si>
  <si>
    <t>III kwartał 2018</t>
  </si>
  <si>
    <t>31/2018/XVII</t>
  </si>
  <si>
    <t>XVII posiedzenie KS</t>
  </si>
  <si>
    <t>RPLU.11.02.00-IZ.00-06-003/18</t>
  </si>
  <si>
    <t>RPLU.10.03.00-IZ.00-06-001/18</t>
  </si>
  <si>
    <t>RPLU.11.02.00-IZ.00-06-005/18</t>
  </si>
  <si>
    <t>RPLU.13.01.00-06-0096/17</t>
  </si>
  <si>
    <t>UNIWERSYTECKI SZPITAL DZIECIĘCY W LUBLINIE</t>
  </si>
  <si>
    <t>RPLU.13.01.00-06-0018/18</t>
  </si>
  <si>
    <t>CENTRUM ONKOLOGII ZIEMI LUBELSKIEJ IM. ŚW. JANA Z DUKLI</t>
  </si>
  <si>
    <t>Prospektywna pełnoprofilowa onkologia dla Lubelszczyzny - doposażenie Centrum Onkologii Ziemi Lubelskiej im. św. Jana z Dukli w Lublinie poprzez zwiększenie jakości i dostępności do specjalistycznych świadczeń onkologicznych</t>
  </si>
  <si>
    <t>RPO.WLU.10.K.6</t>
  </si>
  <si>
    <t>Realizacja RPZ w zakresie  wykrywania zakażeń Borrelia burgdorferi, jako profilaktyka boreliozy z Lyme w województwie lubelskim</t>
  </si>
  <si>
    <t>48/2018/XVIII</t>
  </si>
  <si>
    <t>XVIII posiedzenie KS</t>
  </si>
  <si>
    <t>9a</t>
  </si>
  <si>
    <t>*** RPLU.13.01.00 - Brak poddziałania ***</t>
  </si>
  <si>
    <t>RPLU.13.01.00</t>
  </si>
  <si>
    <t>Infrastruktura ochrony zdrowia</t>
  </si>
  <si>
    <t>9iv</t>
  </si>
  <si>
    <t>*** RPLU.11.05.00 - Brak poddziałania ***</t>
  </si>
  <si>
    <t>RPLU.11.05.00</t>
  </si>
  <si>
    <t>Usługi społeczne i zdrowotne w ramach ZIT LOF</t>
  </si>
  <si>
    <t>*** RPLU.11.02.00 - Brak poddziałania ***</t>
  </si>
  <si>
    <t>RPLU.11.02.00</t>
  </si>
  <si>
    <t>Usługi społeczne i zdrowotne</t>
  </si>
  <si>
    <t>8vi</t>
  </si>
  <si>
    <t>*** RPLU.10.03.00 - Brak poddziałania ***</t>
  </si>
  <si>
    <t>RPLU.10.03.00</t>
  </si>
  <si>
    <t>Programy polityki zdrowotnej</t>
  </si>
  <si>
    <t>2c</t>
  </si>
  <si>
    <t>*** RPLU.02.01.00 - Brak poddziałania ***</t>
  </si>
  <si>
    <t>RPLU.02.01.00</t>
  </si>
  <si>
    <t>Cyfrowe Lubelskie</t>
  </si>
  <si>
    <t>Krajowe środki prywatne [euro]</t>
  </si>
  <si>
    <t>Ogółem</t>
  </si>
  <si>
    <t>Nr priorytetu inwestycyjnego</t>
  </si>
  <si>
    <t>Kategoria interwencji</t>
  </si>
  <si>
    <t>Poddziałanie - nazwa</t>
  </si>
  <si>
    <t>Poddziałanie - kod</t>
  </si>
  <si>
    <t>Działanie - nazwa</t>
  </si>
  <si>
    <t>Działanie - kod</t>
  </si>
  <si>
    <t>14 = [7+8+9+13]</t>
  </si>
  <si>
    <t>9 = [10+11+12]</t>
  </si>
  <si>
    <t>Miejsce na komentarz (m.in. w zakresie ewentualnych zmian alokacji przy okazji zmian w RPO itp.)</t>
  </si>
  <si>
    <t>Krajowe środki publiczne [euro]</t>
  </si>
  <si>
    <t>Wsparcie UE [euro]</t>
  </si>
  <si>
    <t>Kwoty należy podać razem z rezerwą wykonania</t>
  </si>
  <si>
    <t>Tabela 1: Alokacja w ramach  Regionalnego Programu Operacyjnego Województwa Lubelskiego na lata 2014 - 2020 przeznaczona na obszar zdrowie</t>
  </si>
  <si>
    <t>Nazwa Programu:</t>
  </si>
  <si>
    <t>III kwartał 2017</t>
  </si>
  <si>
    <t>38/2019/O</t>
  </si>
  <si>
    <t>Tryb obiegowy</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</si>
  <si>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</si>
  <si>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</si>
  <si>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</si>
  <si>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</si>
  <si>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</si>
  <si>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t>081</t>
  </si>
  <si>
    <t>053</t>
  </si>
  <si>
    <t>Rok, którego roku dot. PD</t>
  </si>
  <si>
    <t>Tabela 2. Działania uzgodnione w Planie działań dla obszaru zdrowie w ramach Regionalnego Programu Operacyjnego</t>
  </si>
  <si>
    <t>Tabela 3. Wykaz naborów konkursowych realizowanych w ramach RPO dotyczących obszaru zdrowia</t>
  </si>
  <si>
    <t>Tabela 4. Wykaz projektów pozakonkursowych realizowanych w ramach RPO dotyczących obszaru zdrowia.</t>
  </si>
  <si>
    <t>Narzędzie 13,
Narzędzie 14,
Narzędzie 16,
Narzędzie 17,
Narzędzie 18</t>
  </si>
  <si>
    <t>II kwartał 2019</t>
  </si>
  <si>
    <t>RPLU.10.03.00-IZ.00-06-001/19</t>
  </si>
  <si>
    <t>RPO WLU.10.K.6</t>
  </si>
  <si>
    <t xml:space="preserve">1. Projekty dotyczące rozwoju informatyzacji w sektorze ochrony zdrowia.
Budowa, rozbudowa lub zakup infrastruktury informatycznej służącej zwiększeniu stopnia cyfryzacji administracji w tym aplikacji i systemów bazodanowych zapewniających poprawę efektywności zarządzania oraz upowszechnienia komunikacji elektronicznej w sektorze ochrony zdrowia. W tym m.in.
- uruchomienie systemów prowadzenia i wymiany elektronicznej dokumentacji medycznej, zarządzania dokumentacją, elektronicznej archiwizacji dokumentacji, w sposób spełniający wymagania ustawy o systemie informacji w ochronie zdrowia,
- dostosowanie systemów informatycznych świadczeniodawców do wymiany danych z Systemem Informacji Medycznej w rozumieniu ustawy o systemie informacji w ochronie zdrowia, lub z systemami innych świadczeniodawców
- zapewnienie bezpieczeństwa teleinformatycznego,
- zapewnienie interoperacyjności i integracji systemów,
- informatyzacja procedur wewnętrznych,wyłącznie w powiązaniu z wdrażaniem i udostępnieniem usług publicznych on-line dedykowanych na zewnątrz, 
- zakup lub wykorzystanie podpisu elektronicznego. 
2. Projekty dotyczące rozwoju elektronicznych usług publicznych.
Budowa, rozbudowa lub zakup systemów teleinformatycznych zapewniających dostępność, integrację oraz cyfryzację nowych usług i poprawę funkcjonalności istniejących usług publicznych świadczonych drogą elektroniczną w zakresie e-zdrowia (z wyłączeniem projektów telemedycyny). W tym m.in.
- budowa, rozbudowa lub modernizacja systemów teleinformatycznych rozumianych jako zespół współpracujących ze sobą urządzeń informatycznych i oprogramowania zapewniających przetwarzanie, przechowywanie, a także wysyłanie i odbieranie danych przez sieci komputerowe,
- zapewnienie interoperacyjności, integracji i bezpieczeństwa systemów, 
- zapewnienie elektronicznej dostępności usług publicznych z uwzględnieniem dostępności dla osób z różnymi formami niepełnosprawności zgodnie ze standardami WCAG 2.0* (koncepcja uniwersalnego projektowania). 
Jednocześnie projekty w ramach 1 i 2 typu projektów tj. dotyczące rozwoju informatyzacji w sektorze ochrony zdrowia i rozwoju elektronicznych usług publicznych stanowić muszą jedno przedsięwzięcie inwestycyjne tzn. muszą być realizowane w ramach jednego projektu.
*Web Content Accessibility Guidelines 2.0 (WCAG 2.0) - wytyczne dotyczące dostępności treści internetowych stworzone przez organizację World Wide Web Consortium (W3C).
</t>
  </si>
  <si>
    <r>
      <t>Zgodnie z planami IP/IZ środki dedykowane wyłącznie obszarowi zdrowie 
-</t>
    </r>
    <r>
      <rPr>
        <b/>
        <sz val="9"/>
        <rFont val="Calibri"/>
        <family val="2"/>
        <charset val="238"/>
        <scheme val="minor"/>
      </rPr>
      <t xml:space="preserve"> </t>
    </r>
    <r>
      <rPr>
        <sz val="9"/>
        <rFont val="Arial"/>
        <family val="2"/>
        <charset val="238"/>
      </rPr>
      <t>budżet jst [euro]</t>
    </r>
  </si>
  <si>
    <t>22/2020/O</t>
  </si>
  <si>
    <t>2017/2019</t>
  </si>
  <si>
    <t>2018/2020</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</si>
  <si>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</si>
  <si>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</si>
  <si>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</si>
  <si>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</si>
  <si>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</si>
  <si>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</si>
  <si>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</si>
  <si>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</si>
  <si>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</si>
  <si>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</si>
  <si>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</si>
  <si>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</si>
  <si>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</si>
  <si>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</si>
  <si>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</si>
  <si>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</si>
  <si>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</si>
  <si>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</si>
  <si>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</si>
  <si>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</si>
  <si>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</si>
  <si>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</si>
  <si>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</si>
  <si>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</si>
  <si>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</si>
  <si>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</si>
  <si>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</si>
  <si>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Lubelskie</t>
  </si>
  <si>
    <t>projekt pozakonkursowy</t>
  </si>
  <si>
    <t>Tak</t>
  </si>
  <si>
    <t>Centrum Onkologii Ziemi Lubelskiej im. św. Jana z Dukli</t>
  </si>
  <si>
    <t>Lublin</t>
  </si>
  <si>
    <t>Zakup sprzętu medycznego, w tym 140 szt. łóżek szpitalnych, 133 szt. łóżek stacjonarnych i 7 łóżek pobytu dziennego, co pozwoli na uwolnienie w pozostałych szpitalach województwa lubelskiego 140 łóżek, przeznaczonych dotychczas do leczenia pacjentów onkologicznych i wykorzystanie ich na hospitalizowanie i leczenie pacjentów podejrzanych o zakażenie i zakażonych wirusem SARS-CoV-2</t>
  </si>
  <si>
    <t>Nie</t>
  </si>
  <si>
    <t>rozszerzenie zakresu realizowanego projektu</t>
  </si>
  <si>
    <t xml:space="preserve">Wojewódzki Szpital Specjalistyczny w Białej Podlaskiej </t>
  </si>
  <si>
    <t>Biała Podlaska</t>
  </si>
  <si>
    <t>Poprawa efektywności działalności wojewódzkich podmiotów leczniczych w obszarach potrzeb zdrowotnych mieszkańców województwa lubelskiego poprzez niezbędne, z punktu widzenia udzielania świadczeń zdrowotnych, prace remontowo – budowlane, w tym zakresie dostosowania infrastruktury do potrzeb osób starszych i niepełnosprawnych, a także wyposażenia w sprzęt medyczny</t>
  </si>
  <si>
    <t>Zakup sprzętu</t>
  </si>
  <si>
    <t xml:space="preserve">Samodzielny Publiczny Szpital Wojewódzki im. Jana Bożego w Lublinie </t>
  </si>
  <si>
    <t>Samodzielny Publiczny Wojewódzki Szpital Specjalistyczny w Chełmie</t>
  </si>
  <si>
    <t>Chełm</t>
  </si>
  <si>
    <t>Szpital Neuropsychiatryczny im.Prof. M. Kaczyńskiego SP ZOZ w Lublinie</t>
  </si>
  <si>
    <t>Zakup sprzętu i roboty remontowe</t>
  </si>
  <si>
    <t>Wojewódzki Szpital Specjalistyczny im. Stefana Kardynała Wyszyńskiego SP ZOZ w Lublinie</t>
  </si>
  <si>
    <t>Samodzielny Publiczny Szpital Wojewódzki im. Papieża Jana Pawła II w Zamościu</t>
  </si>
  <si>
    <t>Zamość</t>
  </si>
  <si>
    <t>nd.</t>
  </si>
  <si>
    <t>Wzmocnienie bezpieczeństwa podmiotów leczniczych podległych Samorządowi Województwa Lubelskiego w związku z zagrożeniem epidemicznym</t>
  </si>
  <si>
    <t xml:space="preserve"> -</t>
  </si>
  <si>
    <t>Samodzielny Publiczny Szpital Wojewódzki im. Jana Bożego w Lublinie</t>
  </si>
  <si>
    <t>Stacja Pogotowia Ratunkowego Samodzielny Publiczny Zakład Opieki Zdrowotnej w Białej Podlaskiej</t>
  </si>
  <si>
    <t>Wojewódzkie Pogotowie Ratunkowe Samodzielny Publiczny Zakład Opieki Zdrowotnej w Lublinie</t>
  </si>
  <si>
    <t>Stacja Ratownictwa Medycznego w Chełmie – Samodzielny Publiczny Zakład Opieki Zdrowotnej</t>
  </si>
  <si>
    <t>Samodzielna Publiczna Stacja Pogotowia Ratunkowego i Transportu Sanitarnego w Zamościu</t>
  </si>
  <si>
    <t>Szpital Neuropsychiatryczny im. Prof. Mieczysława Kaczyńskiego Samodzielnego Publicznego Zakładu Opieki Zdrowotnej w Lublinie</t>
  </si>
  <si>
    <t>Wojewódzki Szpital Specjalistyczny im. Stefana Kardynała Wyszyńskiego Samodzielny Publiczny Zakład Opieki Zdrowotnej w Lublinie</t>
  </si>
  <si>
    <t>Kolejowy Szpital Uzdrowiskowy w Nałęczowie – Samodzielny Publiczny Zakład Opieki Zdrowotnej</t>
  </si>
  <si>
    <t>Nałęczów</t>
  </si>
  <si>
    <t>Wojewódzki Szpital dla Nerwowo i Psychicznie Chorych w Suchowoli</t>
  </si>
  <si>
    <t>Suchowola</t>
  </si>
  <si>
    <t>Samodzielny Publiczny Wojewódzki Szpital Psychiatryczny w Radecznicy</t>
  </si>
  <si>
    <t>Radecznica</t>
  </si>
  <si>
    <t>Samodzielnego Publicznego Psychiatrycznego Zakładu Opiekuńczo-Leczniczego w Celejowie</t>
  </si>
  <si>
    <t>Celejów</t>
  </si>
  <si>
    <t>Samodzielny Publiczny Zakład Opieki Zdrowotnej Gruźlicy i Chorób Płuc w Adampolu</t>
  </si>
  <si>
    <t>Adampol</t>
  </si>
  <si>
    <t>Samodzielne Publiczne Sanatorium Gruźlicy i Chorób Płuc w Poniatowej</t>
  </si>
  <si>
    <t>Poniatowa</t>
  </si>
  <si>
    <t>Wojewódzki Ośrodek Medycyny Pracy - Centrum Profilaktyczno - Lecznicze w Lublinie</t>
  </si>
  <si>
    <t xml:space="preserve">Wzmocnienie bezpieczeństwa podmiotów leczniczych Województwa Lubelskiego w związku ze stanem epidemii COVID-19 </t>
  </si>
  <si>
    <t xml:space="preserve">Zakup środków ochrony osobistej i dezyfekujących oraz materiały niezbędne do przeciwdziałania COVID-19, </t>
  </si>
  <si>
    <t xml:space="preserve"> - </t>
  </si>
  <si>
    <t>Zamojski Szpital Niepubliczny Sp. z o.o.</t>
  </si>
  <si>
    <t>Samodzielny Publiczny Zakład Opieki Zdrowotnej nr 1 w Bełżycach</t>
  </si>
  <si>
    <t>Bełżyce</t>
  </si>
  <si>
    <t>Samodzielny Publiczny Zakład Opieki Zdrowotnej w Bychawie</t>
  </si>
  <si>
    <t>Bychawa</t>
  </si>
  <si>
    <t>Samodzielny Publiczny Zakład Opieki Zdrowotnej w Hrubieszowie</t>
  </si>
  <si>
    <t>Hrubieszów</t>
  </si>
  <si>
    <t>Samodzielny Publiczny Zakład Opieki Zdrowotnej w Janowie Lubelskim</t>
  </si>
  <si>
    <t>Janów Lubelski</t>
  </si>
  <si>
    <t>Samodzielny Publiczny Zakład Opieki Zdrowotnej w Krasnymstawie</t>
  </si>
  <si>
    <t>Krasnystaw</t>
  </si>
  <si>
    <t>Samodzielny Publiczny Zakład Opieki Zdrowotnej w Kraśniku</t>
  </si>
  <si>
    <t>Kraśnik</t>
  </si>
  <si>
    <t>Samodzielny Publiczny Zakład Opieki Zdrowotnej w Lubartowie</t>
  </si>
  <si>
    <t>Lubartów</t>
  </si>
  <si>
    <t>Samodzielny Publiczny Zakład Opieki Zdrowotnej w Łęcznej</t>
  </si>
  <si>
    <t>Łęczna</t>
  </si>
  <si>
    <t>Samodzielny Publiczny Zakład Opieki Zdrowotnej w Łukowie</t>
  </si>
  <si>
    <t>Łuków</t>
  </si>
  <si>
    <t>Samodzielny Publiczny Zakład Opieki Zdrowotnej w Międzyrzecu Podlaskim</t>
  </si>
  <si>
    <t>Międzyrzec Podlaski</t>
  </si>
  <si>
    <t>Powiatowe Centrum Zdrowia sp. z o.o. Opole Lubelskie</t>
  </si>
  <si>
    <t>Opole Lubelskie</t>
  </si>
  <si>
    <t>Samodzielny Publiczny Zakład Opieki Zdrowotnej w Parczewie</t>
  </si>
  <si>
    <t>Parczew</t>
  </si>
  <si>
    <t>Samodzielny Publiczny Zakład Opieki Zdrowotnej w Puławach</t>
  </si>
  <si>
    <t>Puławy</t>
  </si>
  <si>
    <t>Samodzielny Publiczny Zakład Opieki Zdrowotnej w Radzyniu Podlaskim</t>
  </si>
  <si>
    <t>Radzyń Podlaski</t>
  </si>
  <si>
    <t>AMG Centrum Medyczne Szpital Powiatowy w Rykach</t>
  </si>
  <si>
    <t>Ryki</t>
  </si>
  <si>
    <t>Samodzielny Publiczny Zakład Opieki Zdrowotnej w Szczebrzeszynie</t>
  </si>
  <si>
    <t>Szczebrzeszyn</t>
  </si>
  <si>
    <t>Samodzielny Publiczny Zakład Opieki Zdrowotnej w Świdniku</t>
  </si>
  <si>
    <t>Świdnik</t>
  </si>
  <si>
    <t>Samodzielny Publiczny Zakład Opieki Zdrowotnej w Tomaszowie Lubelskim</t>
  </si>
  <si>
    <t>Tomaszów Lubelski</t>
  </si>
  <si>
    <t>Samodzielny Publiczny Zakład Opieki Zdrowotnej we Włodawie</t>
  </si>
  <si>
    <t>Włodawa</t>
  </si>
  <si>
    <t>Samodzielny Publiczny Szpital Kliniczny  nr 1 w Lublinie</t>
  </si>
  <si>
    <t>Samodzielny Publiczny Szpital Kliniczny  nr 4 w Lublinie</t>
  </si>
  <si>
    <t>Uniwersytecki Szpital Dziecięcy w Lublinie</t>
  </si>
  <si>
    <t xml:space="preserve">projekt wybierany w trybie nadzwyczajnym </t>
  </si>
  <si>
    <t>Regionalny Ośrodek Polityki Społecznej w Lublinie</t>
  </si>
  <si>
    <t>Razem przeciwko COVID-19!</t>
  </si>
  <si>
    <t>213 ośrodków pomocy społecznej - 209 w gminach oraz 4 w miastach na prawach powiatu (2 miejskie ośrodki pomocy rodzinie, 1 miejski ośrodek pomocy społecznej oraz 1 miejskie centrum pomocy rodzinie)</t>
  </si>
  <si>
    <t>obszar województwa lubelskiego</t>
  </si>
  <si>
    <t>20 powiatowych centrów pomocy rodzinie</t>
  </si>
  <si>
    <t>powiaty województwa lubelskiego</t>
  </si>
  <si>
    <t>Hospicjum "Santa Galla"</t>
  </si>
  <si>
    <t>Łabuńki Pierwsze</t>
  </si>
  <si>
    <t>Lubartowskie Stowarzyszenie Hospicjum Św. Anny</t>
  </si>
  <si>
    <t>Lubelskie Hospicjum dla Dzieci Im. Małego Księcia</t>
  </si>
  <si>
    <t>Lubelskie Towarzystwo Przyjaciół Chorych "Hospicjum Dobrego Samarytanina" w Lublinie</t>
  </si>
  <si>
    <t>Powiatowe Centrum Zdrowia Spółka z Ograniczoną Odpowiedzialnością</t>
  </si>
  <si>
    <t>Puławskie Towarzystwo Przyjaciół Chorych "Hospicjum'</t>
  </si>
  <si>
    <t>Włodawskie Towarzystwo Przyjaciół Chorych "Hospicjum"</t>
  </si>
  <si>
    <t>Zamojski Szpital Niepubliczny Spółka z Ograniczoną Odpowiedzialnością</t>
  </si>
  <si>
    <t>Towarzystwo Pomocy im. Św. Brata Alberta Koło Chełmskie</t>
  </si>
  <si>
    <t xml:space="preserve">Stowarzyszenie MONAR- Schronisko dla Osób Bezdomnych MARKOT </t>
  </si>
  <si>
    <t>"Nadzieja" Charytatywne Stowarzyszenie Niesienia Pomocy Chorym uzależnionym od Alkoholu</t>
  </si>
  <si>
    <t>SOS Ziemi Lubelskiej</t>
  </si>
  <si>
    <t>Wola Mysłowska</t>
  </si>
  <si>
    <t>Towarzystwo Pomocy im. św. Brata Alberta Koło w Świdniku</t>
  </si>
  <si>
    <t>Towarzystwo Pomocy im. św. Brata Alberta Koło Puławskie</t>
  </si>
  <si>
    <t>Miejski Ośrodek Pomocy Społecznej w Radzyniu Podlaskim</t>
  </si>
  <si>
    <t xml:space="preserve">Bractwo Miłosierdzia im. Św. Brata Alberta </t>
  </si>
  <si>
    <t>Towarzystwo Pomocy im. św. Brata Alberta Koło Zamojskie</t>
  </si>
  <si>
    <r>
      <rPr>
        <b/>
        <sz val="14"/>
        <rFont val="Calibri"/>
        <family val="2"/>
        <charset val="238"/>
      </rPr>
      <t>Zgodnie z diagnozą potrzeb Wnioskodawca zakupi:</t>
    </r>
    <r>
      <rPr>
        <sz val="14"/>
        <rFont val="Calibri"/>
        <family val="2"/>
        <charset val="238"/>
      </rPr>
      <t xml:space="preserve"> Maska, Kombinezon, Maska FFP2/3, Fartuch, Gogle, Przyłbice, Czepki, rękawice i środki dezynfekcyjne oraz komory/tuby transportowe pacjentów podejrzanych o skażenie biologiczne.</t>
    </r>
  </si>
  <si>
    <t>Celem projektu jest zabezpieczenie jednostek ochrony zdrowia Województwa Lubelskiego w środki ochrony osobistej oraz materiały niezbędne do przeciwdziałania COVID-19, w terminie do 31.12.2020 r.
Wsparciem zostały objęte: 1. Podmioty lecznicze; 2. Personel służb świadczących usługi zdrowotne (w tym kadry zarządzające) oraz osoby współpracujące/wspierające (np. wolontariusze); 3. Osoby, których bezpieczeństwo zdrowotne jest zagrożone w związku z sytuacją epidemiczną w kraju lub regionie (np. osoby objęte kwarantanną, pacjenci szpitali itd.) oraz ich otoczenie.
Wnioskodawca dokona zakupu środków ochrony osobistej i dezynfekcyjnych.Nowy projekt pozakonkursowy skierowany do szpitali powiatowych i szpitali klinicznych województwa lubelskiego.
Montaż finansowy:
- UE 85%,
- wkład własny 15% .
Całkowita wartość projektu: 7 000 000,00 zł.</t>
  </si>
  <si>
    <t>Zakup środków ochrony osobistej oraz środków dezynfekcyjnych dla OPS-ów, środków ochrony osobistej na  potrzeby pracowników oraz doposażenie stanowisk pracy w instytucjach opieki hospicyjno-paliatywnej, zakup środków ochrony osobistej zabezpieczające personel i osoby bezdomne przebywające w schroniskach.</t>
  </si>
  <si>
    <t xml:space="preserve">Tabela 5. Wykaz działań na rzecz COVID-19 na podstawie informacji przekazanych do SKS </t>
  </si>
  <si>
    <t xml:space="preserve">Tabela 6: Wybrane efekty działań </t>
  </si>
  <si>
    <t>Zakres</t>
  </si>
  <si>
    <t xml:space="preserve">Liczba utworzonych DDOM </t>
  </si>
  <si>
    <t>Tabela 7: Ewaluacje w ochronie zdrowia</t>
  </si>
  <si>
    <t>Jeżeli tak proszę o krótką informację o wynikach ewaluacji</t>
  </si>
  <si>
    <t>Liczba</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</si>
  <si>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</si>
  <si>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</si>
  <si>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</si>
  <si>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</si>
  <si>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Czy w 2020 r. realizowali Państwo ewaluację z zakresu ochrony zdrowia (w całości lub częściowo poświęconej wsparciu ze środków UE ochrony zdrowia)?</t>
  </si>
  <si>
    <t>nabór spr.</t>
  </si>
  <si>
    <t>https://rpo.lubelskie.pl/rpo/wiadomosci/nabory-konkursy/10-3-programy-polityki-zdrowotnej-3/</t>
  </si>
  <si>
    <t>https://rpo.lubelskie.pl/rpo/wiadomosci/nabory-konkursy/10-3-programy-polityki-zdrowotnej-4/</t>
  </si>
  <si>
    <t>https://rpo.lubelskie.pl/rpo/wiadomosci/nabory-konkursy/10-3-programy-polityki-zdrowotnej-5/</t>
  </si>
  <si>
    <t>https://rpo.lubelskie.pl/rpo/wiadomosci/nabory-konkursy/10-3-programy-polityki-zdrowotnej-2/</t>
  </si>
  <si>
    <t>https://rpo.lubelskie.pl/rpo/wiadomosci/nabory-konkursy/10-3-programy-polityki-zdrowotnej-1/</t>
  </si>
  <si>
    <t>https://rpo.lubelskie.pl/rpo/wiadomosci/nabory-konkursy/10-3-programy-polityki-zdrowotnej/</t>
  </si>
  <si>
    <t>Linki do naborów na stronie rpo.lubelskie.pl</t>
  </si>
  <si>
    <t>nabór spr., skorygowano zgodnie nie zmianami Regulaminu konkursu</t>
  </si>
  <si>
    <t>nabór spr., skorygowano wartości zgodnie z Regulaminem konkursu.</t>
  </si>
  <si>
    <t>skorygowano w związku z rozwiązaną umową
narór sprawdzono z Regulaminem konkursu</t>
  </si>
  <si>
    <t>https://rpo.lubelskie.pl/rpo/wiadomosci/nabory-konkursy/11-2-uslugi-spoleczne-i-zdrowotne-5/</t>
  </si>
  <si>
    <t>https://rpo.lubelskie.pl/rpo/wiadomosci/nabory-konkursy/11-2-uslugi-spoleczne-i-zdrowotne-6/</t>
  </si>
  <si>
    <t>https://rpo.lubelskie.pl/rpo/wiadomosci/nabory-konkursy/11-2-uslugi-spoleczne-i-zdrowotne-4/</t>
  </si>
  <si>
    <t>https://rpo.lubelskie.pl/rpo/wiadomosci/nabory-konkursy/11-2-uslugi-spoleczne-i-zdrowotne-8/</t>
  </si>
  <si>
    <t>https://rpo.lubelskie.pl/rpo/wiadomosci/nabory-konkursy/11-2-uslugi-spoleczne-i-zdrowotne/</t>
  </si>
  <si>
    <t>Nabór sprawdzono i skorygowano na podstawie Stanu wdrażania RPO WL 2014-2020 dot. EFS opracowanego na dzień 31-12-2020 r.</t>
  </si>
  <si>
    <t xml:space="preserve">Nabór sprawdzono. </t>
  </si>
  <si>
    <t>Nabór sprawdzono.</t>
  </si>
  <si>
    <t>Nabór sprawdzono</t>
  </si>
  <si>
    <t>spr.</t>
  </si>
  <si>
    <t>NIE</t>
  </si>
  <si>
    <t>https://www.funduszeeuropejskie.gov.pl/nabory/103-programy-polityki-zdrowotnej/</t>
  </si>
  <si>
    <t>https://www.funduszeeuropejskie.gov.pl/nabory/103-programy-polityki-zdrowotnej-1/</t>
  </si>
  <si>
    <t>https://www.funduszeeuropejskie.gov.pl/nabory/103-programy-polityki-zdrowotnej-2/</t>
  </si>
  <si>
    <t>https://www.funduszeeuropejskie.gov.pl/nabory/103-programy-polityki-zdrowotnej-3/</t>
  </si>
  <si>
    <t>https://www.funduszeeuropejskie.gov.pl/nabory/112-uslugi-spoleczne-i-zdrowotne-2/</t>
  </si>
  <si>
    <t>https://www.funduszeeuropejskie.gov.pl/nabory/112-uslugi-spoleczne-i-zdrowotne-4/</t>
  </si>
  <si>
    <t>https://www.funduszeeuropejskie.gov.pl/nabory/112-uslugi-spoleczne-i-zdrowotne-5/</t>
  </si>
  <si>
    <t>https://www.funduszeeuropejskie.gov.pl/nabory/112-uslugi-spoleczne-i-zdrowotne-7/</t>
  </si>
  <si>
    <t>https://www.funduszeeuropejskie.gov.pl/nabory/103-programy-polityki-zdrowotnej-4/</t>
  </si>
  <si>
    <t>https://www.funduszeeuropejskie.gov.pl/nabory/112-uslugi-spoleczne-i-zdrowotne-10/</t>
  </si>
  <si>
    <t>https://www.funduszeeuropejskie.gov.pl/nabory/103-programy-polityki-zdrowotnej-5/</t>
  </si>
  <si>
    <t>Liczba projektów infrastrukturalnych (umów), w ramach których skierowano wsparcie do opieki szpitalnej</t>
  </si>
  <si>
    <t>Wartość umów dla projektów infrastrukturalnych, w ramach których skierowano wsparcie do opieki szpitalnej</t>
  </si>
  <si>
    <t>-</t>
  </si>
  <si>
    <t>Zakup wyposażenia do walki z epidemią choroby COVID-19, w szczególności zakup odczynników, materiałów medycznych, środków do dezynfekcji, ochrony indywidualnej i transportu w terminie do 15.06.2021 r.
Wsparciem zostały objęte: 1. podmioty lecznicze; 2. personel służb świadczących usługi zdrowotne (w tym kadry zarządzające) oraz osoby współpracujące/wspierające (np. wolontariusze); 3. osoby, których bezpieczeństwo zdrowotne jest zagrożone w związku z sytuacją epidemiczną w kraju lub regionie (np. osoby objęte kwarantanną, pacjenci szpitali itd.) oraz ich otoczenie.
Wnioskodawca dla zabezpieczenia bezpieczeństwa zdrowotnego na terenie województwa lubelskiego dokona zakupu środków ochrony osobistej dla personelu medycznego 18 podmiotów podległych Samorządowi Województwa Lubelskiego.  Transportowe komory izolacyjne są urządzaniem przeznaczonym do transportu pacjentów o wysokim ryzyku zakażenia biologicznego na czas transportu do specjalistycznego ośrodka leczniczego. Komora/tuba izolacyjna chroniąca przed skażeniem biologicznym wykorzystywana przy transporcie pacjenta.
Montaż finansowy:
- UE 85%
- budżet państwa 14%
- wkład własny 1%.
Całkowita wartość projektu: 17 354 117,65 zł.</t>
  </si>
  <si>
    <t xml:space="preserve">Celem projektu jest zapobieganie rozprzestrzenianiu się COVID-19 w: 
• 213 ośrodkach pomocy społecznej,
• 20 powiatowych centrach pomocy rodzinie,
• 11 instytucjach opieki paliatywno-hospicyjnej,
• 10 schroniskach dla osób bezdomnych,
w terminie do 31.12.2020 r.
Wsparcie będzie skierowane również do 3643 pracowników wszystkich wymienionych instytucji oraz łącznie do 923 pacjentów/pensjonariuszy (463) i bezdomnych (460).  Poza wsparciem instytucji opieki hospicyjno-paliatywnej projekt obejmuje również wsparcie  ośrodków pomocy społecznej, powiatowych centrów pomocy rodzinie, schronisk i ośrodków wsparcia dla ofiar przemocy poprzez zakup środków ochrony osobistej, sprzętu do dezynfekcji - całkowity budżet projektu to 7 250 310,54 zł.
Montaż finansowy:
- UE 85%,
- budżet państwa 14%
- wkład własny 1%.
W ramach projektu będą zakupione:
a) środki ochrony osobistej oraz środki dezynfekcyjne niezbędne do bezpiecznego funkcjonowania OPS i PCPR podczas epidemii, w tym: rękawiczki jednorazowe, maseczki jednorazowe oraz wielokrotnego użytku, fartuchy, kombinezony, buty jednorazowe, gogle oraz środki dezynfekujące, termometry;
b) środki ochrony osobistej na  potrzeby pracowników oraz doposażenie stanowisk pracy w instytucjach opieki hospicyjno-paliatywnej, w tym: rękawiczki nitrylowe, maseczki jednorazowe, fartuchy jednorazowe, gogle, ochraniacze na buty, czepki jednorazowe, płyny do dezynfekcji rąk, płyny do dezynfekcji powierzchni, pościel jednorazowa, termometry bezdotykowe, urządzenia do ozonowania, lampy bakteriobójcze, koncentratory tlenu z wyposażeniem, profesjonalne urządzenia do szybkiej dezynfekcji pomieszczeń, bramki higieniczne ze środkiem dezynfekcyjnym,
c) środki ochrony osobistej zabezpieczające personel i osoby bezdomne przebywające w schroniskach, w tym: maseczki jednorazowe, maseczki wielorazowe, przyłbice, gogle, rękawiczki jednorazowe, fartuchy ochronne, kombinezony ochronne, pościel jednorazowa, środki do dezynfekcji higienicznej, płyny do dezynfekcji powierzchni, termometry bezdotykowe, zamgławiacze do dezynfekcji pomieszczeń.
Końcowe rozliczenie projektu:
- środki UE: 3 993 563,75 zł
- budżet państwa 657 763,44 zł
- wkład własny 46 983,11 zł.
Suma: 4 698 310,30 zł.
</t>
  </si>
  <si>
    <r>
      <t xml:space="preserve">Projekty, w których beneficjentem był/ jest </t>
    </r>
    <r>
      <rPr>
        <b/>
        <strike/>
        <sz val="9"/>
        <rFont val="Arial"/>
        <family val="2"/>
        <charset val="238"/>
      </rPr>
      <t>Wsparcie</t>
    </r>
    <r>
      <rPr>
        <b/>
        <sz val="9"/>
        <rFont val="Arial"/>
        <family val="2"/>
        <charset val="238"/>
      </rPr>
      <t xml:space="preserve"> tylko dla POZ / AOS / szpital *</t>
    </r>
  </si>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</sst>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yyyy\-mm\-dd;@"/>
  </numFmts>
  <fonts count="36"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b/>
      <sz val="11"/>
      <color theme="1"/>
      <name val="Calibri"/>
      <family val="2"/>
      <charset val="238"/>
      <scheme val="minor"/>
    </font>
    <font>
      <sz val="11"/>
      <color theme="1"/>
      <name val="Arial"/>
      <family val="2"/>
      <charset val="238"/>
    </font>
    <font>
      <sz val="10"/>
      <color theme="1"/>
      <name val="Calibri"/>
      <family val="2"/>
      <charset val="238"/>
      <scheme val="minor"/>
    </font>
    <font>
      <sz val="10"/>
      <color theme="1"/>
      <name val="Arial"/>
      <family val="2"/>
      <charset val="238"/>
    </font>
    <font>
      <b/>
      <sz val="9"/>
      <color rgb="FFFF0000"/>
      <name val="Arial"/>
      <family val="2"/>
      <charset val="238"/>
    </font>
    <font>
      <sz val="14"/>
      <color theme="1"/>
      <name val="Arial"/>
      <family val="2"/>
      <charset val="238"/>
    </font>
    <font>
      <sz val="11"/>
      <color rgb="FFFF0000"/>
      <name val="Arial"/>
      <family val="2"/>
      <charset val="238"/>
    </font>
    <font>
      <sz val="10"/>
      <color rgb="FFFF0000"/>
      <name val="Arial"/>
      <family val="2"/>
      <charset val="238"/>
    </font>
    <font>
      <sz val="11"/>
      <color theme="1"/>
      <name val="Calibri"/>
      <family val="2"/>
      <charset val="238"/>
    </font>
    <font>
      <b/>
      <sz val="9"/>
      <name val="Arial"/>
      <family val="2"/>
      <charset val="238"/>
    </font>
    <font>
      <sz val="10"/>
      <name val="Calibri"/>
      <family val="2"/>
      <charset val="238"/>
      <scheme val="minor"/>
    </font>
    <font>
      <sz val="9"/>
      <color theme="1"/>
      <name val="Calibri"/>
      <family val="2"/>
      <charset val="238"/>
      <scheme val="minor"/>
    </font>
    <font>
      <b/>
      <sz val="9"/>
      <name val="Calibri"/>
      <family val="2"/>
      <charset val="238"/>
      <scheme val="minor"/>
    </font>
    <font>
      <sz val="14"/>
      <name val="Calibri"/>
      <family val="2"/>
      <charset val="238"/>
    </font>
    <font>
      <sz val="14"/>
      <name val="Calibri"/>
      <family val="2"/>
      <charset val="238"/>
      <scheme val="minor"/>
    </font>
    <font>
      <b/>
      <sz val="14"/>
      <name val="Calibri"/>
      <family val="2"/>
      <charset val="238"/>
    </font>
    <font>
      <sz val="11"/>
      <color rgb="FF000000"/>
      <name val="Calibri"/>
      <family val="2"/>
      <charset val="238"/>
    </font>
    <font>
      <strike/>
      <sz val="14"/>
      <name val="Calibri"/>
      <family val="2"/>
      <charset val="238"/>
    </font>
    <font>
      <sz val="11"/>
      <name val="Calibri"/>
      <family val="2"/>
      <charset val="238"/>
      <scheme val="minor"/>
    </font>
    <font>
      <b/>
      <i/>
      <sz val="11"/>
      <name val="Calibri"/>
      <family val="2"/>
      <charset val="238"/>
      <scheme val="minor"/>
    </font>
    <font>
      <sz val="9"/>
      <color theme="8"/>
      <name val="Arial"/>
      <family val="2"/>
      <charset val="238"/>
    </font>
    <font>
      <u/>
      <sz val="11"/>
      <color theme="8"/>
      <name val="Calibri"/>
      <family val="2"/>
      <charset val="238"/>
      <scheme val="minor"/>
    </font>
    <font>
      <u/>
      <sz val="10"/>
      <color theme="10"/>
      <name val="Calibri"/>
      <family val="2"/>
      <charset val="238"/>
      <scheme val="minor"/>
    </font>
    <font>
      <u/>
      <sz val="10"/>
      <color rgb="FF0070C0"/>
      <name val="Calibri"/>
      <family val="2"/>
      <charset val="238"/>
      <scheme val="minor"/>
    </font>
    <font>
      <b/>
      <i/>
      <sz val="14"/>
      <name val="Calibri"/>
      <family val="2"/>
      <charset val="238"/>
      <scheme val="minor"/>
    </font>
    <font>
      <b/>
      <sz val="14"/>
      <name val="Calibri"/>
      <family val="2"/>
      <charset val="238"/>
      <scheme val="minor"/>
    </font>
    <font>
      <b/>
      <u/>
      <sz val="9"/>
      <name val="Arial"/>
      <family val="2"/>
      <charset val="238"/>
    </font>
    <font>
      <b/>
      <strike/>
      <sz val="9"/>
      <name val="Arial"/>
      <family val="2"/>
      <charset val="238"/>
    </font>
  </fonts>
  <fills count="15">
    <fill>
      <patternFill patternType="none"/>
    </fill>
    <fill>
      <patternFill patternType="gray125"/>
    </fill>
    <fill>
      <patternFill patternType="solid">
        <fgColor rgb="FFD5D9E2"/>
      </patternFill>
    </fill>
    <fill>
      <patternFill patternType="solid">
        <fgColor rgb="FFFFFF00"/>
        <bgColor indexed="64"/>
      </patternFill>
    </fill>
    <fill>
      <patternFill patternType="solid">
        <fgColor theme="6" tint="0.79998168889431442"/>
        <bgColor indexed="64"/>
      </patternFill>
    </fill>
    <fill>
      <patternFill patternType="solid">
        <fgColor rgb="FFFFFFFF"/>
        <bgColor rgb="FF000000"/>
      </patternFill>
    </fill>
    <fill>
      <patternFill patternType="solid">
        <fgColor rgb="FFD9D9D9"/>
        <bgColor rgb="FF000000"/>
      </patternFill>
    </fill>
    <fill>
      <patternFill patternType="solid">
        <fgColor theme="0" tint="-0.249977111117893"/>
        <bgColor rgb="FF000000"/>
      </patternFill>
    </fill>
    <fill>
      <patternFill patternType="solid">
        <fgColor theme="0" tint="-0.14999847407452621"/>
        <bgColor rgb="FF000000"/>
      </patternFill>
    </fill>
    <fill>
      <patternFill patternType="solid">
        <fgColor rgb="FFD0CECE"/>
        <bgColor rgb="FF000000"/>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0" tint="-0.14999847407452621"/>
        <bgColor indexed="64"/>
      </patternFill>
    </fill>
    <fill>
      <patternFill patternType="solid">
        <fgColor rgb="FFFFE699"/>
        <bgColor rgb="FF000000"/>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7">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16" fillId="0" borderId="0"/>
    <xf numFmtId="164" fontId="1" fillId="0" borderId="0" applyFont="0" applyFill="0" applyBorder="0" applyAlignment="0" applyProtection="0"/>
    <xf numFmtId="43" fontId="1" fillId="0" borderId="0" applyFont="0" applyFill="0" applyBorder="0" applyAlignment="0" applyProtection="0"/>
    <xf numFmtId="0" fontId="24" fillId="0" borderId="0"/>
  </cellStyleXfs>
  <cellXfs count="270">
    <xf numFmtId="0" fontId="0" fillId="0" borderId="0" xfId="0"/>
    <xf numFmtId="164" fontId="3" fillId="0" borderId="0" xfId="1" applyFont="1"/>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6" fillId="0" borderId="0" xfId="0" applyFont="1" applyAlignment="1"/>
    <xf numFmtId="0" fontId="3" fillId="0" borderId="0" xfId="0" applyFont="1" applyAlignment="1">
      <alignment horizontal="center" vertical="center" wrapText="1"/>
    </xf>
    <xf numFmtId="0" fontId="3" fillId="0" borderId="1" xfId="0" applyFont="1" applyFill="1" applyBorder="1" applyAlignment="1">
      <alignment horizontal="left" vertical="top" wrapText="1"/>
    </xf>
    <xf numFmtId="0" fontId="6" fillId="0" borderId="0" xfId="0" applyFont="1"/>
    <xf numFmtId="0" fontId="6" fillId="0" borderId="0" xfId="0" applyFont="1" applyAlignment="1">
      <alignment wrapText="1"/>
    </xf>
    <xf numFmtId="0" fontId="3" fillId="0" borderId="0" xfId="0" applyFont="1" applyBorder="1" applyAlignment="1">
      <alignment wrapText="1"/>
    </xf>
    <xf numFmtId="0" fontId="3" fillId="0" borderId="1" xfId="0" applyFont="1" applyFill="1" applyBorder="1" applyAlignment="1">
      <alignment horizontal="center" vertical="center" wrapText="1"/>
    </xf>
    <xf numFmtId="0" fontId="0" fillId="0" borderId="0" xfId="0" applyFill="1"/>
    <xf numFmtId="164" fontId="0" fillId="0" borderId="0" xfId="1" applyFont="1"/>
    <xf numFmtId="4" fontId="9" fillId="0" borderId="0" xfId="0" applyNumberFormat="1" applyFont="1"/>
    <xf numFmtId="0" fontId="9" fillId="0" borderId="0" xfId="0" applyFont="1" applyFill="1"/>
    <xf numFmtId="0" fontId="9" fillId="0" borderId="0" xfId="0" applyFont="1"/>
    <xf numFmtId="4" fontId="0" fillId="0" borderId="0" xfId="0" applyNumberFormat="1"/>
    <xf numFmtId="0" fontId="10" fillId="0" borderId="0" xfId="0" applyFont="1"/>
    <xf numFmtId="0" fontId="8" fillId="0" borderId="0" xfId="0" applyFont="1" applyAlignment="1">
      <alignment horizontal="center" vertical="center"/>
    </xf>
    <xf numFmtId="0" fontId="6" fillId="2" borderId="16" xfId="0" applyFont="1" applyFill="1" applyBorder="1" applyAlignment="1">
      <alignment horizontal="left" vertical="top" wrapText="1"/>
    </xf>
    <xf numFmtId="164" fontId="6" fillId="0" borderId="0" xfId="1" applyFont="1"/>
    <xf numFmtId="0" fontId="12" fillId="0" borderId="0" xfId="0" applyFont="1"/>
    <xf numFmtId="4" fontId="3" fillId="0" borderId="1" xfId="1" applyNumberFormat="1" applyFont="1" applyFill="1" applyBorder="1" applyAlignment="1">
      <alignment horizontal="right" vertical="top" wrapText="1"/>
    </xf>
    <xf numFmtId="0" fontId="6" fillId="2" borderId="17" xfId="0" applyFont="1" applyFill="1" applyBorder="1" applyAlignment="1">
      <alignment horizontal="left" vertical="top" wrapText="1"/>
    </xf>
    <xf numFmtId="0" fontId="6" fillId="2" borderId="18" xfId="0" applyFont="1" applyFill="1" applyBorder="1" applyAlignment="1">
      <alignment horizontal="left" vertical="top" wrapText="1"/>
    </xf>
    <xf numFmtId="0" fontId="3" fillId="0" borderId="0" xfId="0" applyFont="1" applyBorder="1"/>
    <xf numFmtId="4" fontId="3" fillId="0" borderId="0" xfId="0" applyNumberFormat="1" applyFont="1"/>
    <xf numFmtId="0" fontId="3" fillId="0" borderId="0" xfId="0" applyFont="1" applyFill="1"/>
    <xf numFmtId="4" fontId="13" fillId="0" borderId="0" xfId="0" applyNumberFormat="1" applyFont="1"/>
    <xf numFmtId="0" fontId="13" fillId="0" borderId="0" xfId="0" applyFont="1"/>
    <xf numFmtId="0" fontId="14" fillId="0" borderId="0" xfId="0" applyFont="1"/>
    <xf numFmtId="0" fontId="7" fillId="0" borderId="1" xfId="0" applyFont="1" applyFill="1" applyBorder="1" applyAlignment="1">
      <alignment horizontal="left" vertical="top" wrapText="1"/>
    </xf>
    <xf numFmtId="0" fontId="3" fillId="3" borderId="0" xfId="0" applyFont="1" applyFill="1"/>
    <xf numFmtId="0" fontId="3" fillId="0" borderId="0" xfId="0" applyFont="1" applyFill="1" applyAlignment="1">
      <alignment vertical="center"/>
    </xf>
    <xf numFmtId="0" fontId="15" fillId="0" borderId="0" xfId="0" applyFont="1" applyAlignment="1">
      <alignment vertical="center"/>
    </xf>
    <xf numFmtId="0" fontId="11" fillId="0" borderId="0" xfId="0" applyFont="1" applyAlignment="1">
      <alignment vertical="center"/>
    </xf>
    <xf numFmtId="0" fontId="0" fillId="0" borderId="0" xfId="0" applyAlignment="1">
      <alignment horizontal="right"/>
    </xf>
    <xf numFmtId="0" fontId="0" fillId="0" borderId="0" xfId="0" applyAlignment="1">
      <alignment horizontal="left"/>
    </xf>
    <xf numFmtId="0" fontId="0" fillId="0" borderId="0" xfId="0" applyBorder="1" applyAlignment="1">
      <alignment horizontal="right"/>
    </xf>
    <xf numFmtId="0" fontId="0" fillId="0" borderId="0" xfId="0" applyBorder="1" applyAlignment="1">
      <alignment horizontal="center"/>
    </xf>
    <xf numFmtId="0" fontId="3" fillId="0" borderId="11" xfId="0" applyFont="1" applyFill="1" applyBorder="1" applyAlignment="1">
      <alignment horizontal="center" vertical="center" wrapText="1"/>
    </xf>
    <xf numFmtId="4" fontId="7" fillId="0" borderId="1" xfId="0" applyNumberFormat="1" applyFont="1" applyFill="1" applyBorder="1" applyAlignment="1">
      <alignment horizontal="right" vertical="center" wrapText="1"/>
    </xf>
    <xf numFmtId="0" fontId="7" fillId="0" borderId="1" xfId="0" applyFont="1" applyFill="1" applyBorder="1" applyAlignment="1">
      <alignment horizontal="right" vertical="center" wrapText="1"/>
    </xf>
    <xf numFmtId="4" fontId="7" fillId="0" borderId="12" xfId="0" applyNumberFormat="1" applyFont="1" applyFill="1" applyBorder="1" applyAlignment="1">
      <alignment horizontal="right" vertical="center" wrapText="1"/>
    </xf>
    <xf numFmtId="0" fontId="3"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21" xfId="0" applyFont="1" applyFill="1" applyBorder="1" applyAlignment="1">
      <alignment horizontal="center" vertical="center" wrapText="1"/>
    </xf>
    <xf numFmtId="4" fontId="7" fillId="0" borderId="21" xfId="0" applyNumberFormat="1" applyFont="1" applyFill="1" applyBorder="1" applyAlignment="1">
      <alignment horizontal="right" vertical="center" wrapText="1"/>
    </xf>
    <xf numFmtId="0" fontId="7" fillId="0" borderId="21" xfId="0" applyFont="1" applyFill="1" applyBorder="1" applyAlignment="1">
      <alignment horizontal="right" vertical="center" wrapText="1"/>
    </xf>
    <xf numFmtId="0" fontId="17" fillId="2" borderId="17" xfId="0" applyFont="1" applyFill="1" applyBorder="1" applyAlignment="1">
      <alignment horizontal="left" vertical="top" wrapText="1"/>
    </xf>
    <xf numFmtId="0" fontId="17" fillId="2" borderId="18" xfId="0" applyFont="1" applyFill="1" applyBorder="1" applyAlignment="1">
      <alignment horizontal="left" vertical="top" wrapText="1"/>
    </xf>
    <xf numFmtId="0" fontId="17" fillId="2" borderId="16" xfId="0" applyFont="1" applyFill="1" applyBorder="1" applyAlignment="1">
      <alignment horizontal="left" vertical="top" wrapText="1"/>
    </xf>
    <xf numFmtId="0" fontId="7" fillId="0" borderId="11" xfId="0" applyFont="1" applyBorder="1" applyAlignment="1">
      <alignment horizontal="left" vertical="center" wrapText="1"/>
    </xf>
    <xf numFmtId="0" fontId="7" fillId="0" borderId="1" xfId="0" applyFont="1" applyFill="1" applyBorder="1" applyAlignment="1">
      <alignment horizontal="left" vertical="center" wrapText="1"/>
    </xf>
    <xf numFmtId="165" fontId="7" fillId="0" borderId="1" xfId="0" applyNumberFormat="1" applyFont="1" applyFill="1" applyBorder="1" applyAlignment="1">
      <alignment horizontal="center" vertical="center"/>
    </xf>
    <xf numFmtId="165" fontId="7" fillId="0" borderId="1" xfId="0" applyNumberFormat="1" applyFont="1" applyFill="1" applyBorder="1" applyAlignment="1">
      <alignment horizontal="center" vertical="center" wrapText="1"/>
    </xf>
    <xf numFmtId="0" fontId="7" fillId="0" borderId="20" xfId="0" applyFont="1" applyFill="1" applyBorder="1" applyAlignment="1">
      <alignment horizontal="left" vertical="center" wrapText="1"/>
    </xf>
    <xf numFmtId="0" fontId="7" fillId="0" borderId="21" xfId="0" applyFont="1" applyFill="1" applyBorder="1" applyAlignment="1">
      <alignment horizontal="left" vertical="center" wrapText="1"/>
    </xf>
    <xf numFmtId="165" fontId="7" fillId="0" borderId="21" xfId="0" applyNumberFormat="1" applyFont="1" applyFill="1" applyBorder="1" applyAlignment="1">
      <alignment horizontal="center" vertical="center"/>
    </xf>
    <xf numFmtId="4" fontId="7" fillId="0" borderId="21" xfId="0" applyNumberFormat="1" applyFont="1" applyFill="1" applyBorder="1" applyAlignment="1">
      <alignment horizontal="center" vertical="center"/>
    </xf>
    <xf numFmtId="4" fontId="7" fillId="0" borderId="21" xfId="0" applyNumberFormat="1" applyFont="1" applyFill="1" applyBorder="1" applyAlignment="1">
      <alignment horizontal="center" vertical="center" wrapText="1"/>
    </xf>
    <xf numFmtId="4" fontId="7" fillId="0" borderId="24" xfId="0" applyNumberFormat="1" applyFont="1" applyFill="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center" vertical="center" wrapText="1"/>
    </xf>
    <xf numFmtId="0" fontId="7" fillId="0" borderId="14" xfId="0" applyFont="1" applyFill="1" applyBorder="1" applyAlignment="1">
      <alignment horizontal="center" vertical="center" wrapText="1"/>
    </xf>
    <xf numFmtId="0" fontId="7" fillId="0" borderId="14" xfId="0" applyFont="1" applyFill="1" applyBorder="1" applyAlignment="1">
      <alignment horizontal="left" vertical="center" wrapText="1"/>
    </xf>
    <xf numFmtId="165" fontId="7" fillId="0" borderId="14" xfId="0" applyNumberFormat="1" applyFont="1" applyFill="1" applyBorder="1" applyAlignment="1">
      <alignment horizontal="center" vertical="center"/>
    </xf>
    <xf numFmtId="0" fontId="3" fillId="0" borderId="23" xfId="0" applyFont="1" applyFill="1" applyBorder="1" applyAlignment="1">
      <alignment horizontal="center" vertical="center" wrapText="1"/>
    </xf>
    <xf numFmtId="4" fontId="7" fillId="0" borderId="23" xfId="0" applyNumberFormat="1" applyFont="1" applyFill="1" applyBorder="1" applyAlignment="1">
      <alignment horizontal="right" vertical="center" wrapText="1"/>
    </xf>
    <xf numFmtId="0" fontId="7" fillId="0" borderId="23" xfId="0" applyFont="1" applyFill="1" applyBorder="1" applyAlignment="1">
      <alignment horizontal="right" vertical="center" wrapText="1"/>
    </xf>
    <xf numFmtId="4" fontId="7" fillId="0" borderId="15" xfId="0" applyNumberFormat="1" applyFont="1" applyFill="1" applyBorder="1" applyAlignment="1">
      <alignment horizontal="right" vertical="center" wrapText="1"/>
    </xf>
    <xf numFmtId="0" fontId="7" fillId="0" borderId="23" xfId="0" applyFont="1" applyFill="1" applyBorder="1" applyAlignment="1">
      <alignment horizontal="right" vertical="center"/>
    </xf>
    <xf numFmtId="4" fontId="7" fillId="0" borderId="1" xfId="1" applyNumberFormat="1" applyFont="1" applyFill="1" applyBorder="1" applyAlignment="1">
      <alignment horizontal="right" vertical="top" wrapText="1"/>
    </xf>
    <xf numFmtId="4" fontId="7" fillId="0" borderId="1" xfId="0" applyNumberFormat="1" applyFont="1" applyFill="1" applyBorder="1" applyAlignment="1">
      <alignment horizontal="right" vertical="top"/>
    </xf>
    <xf numFmtId="0" fontId="6" fillId="2" borderId="1" xfId="0" applyFont="1" applyFill="1" applyBorder="1" applyAlignment="1">
      <alignment horizontal="left" vertical="top" wrapText="1"/>
    </xf>
    <xf numFmtId="0" fontId="7" fillId="0" borderId="1" xfId="0" applyFont="1" applyFill="1" applyBorder="1" applyAlignment="1">
      <alignment horizontal="left" vertical="top"/>
    </xf>
    <xf numFmtId="0" fontId="7" fillId="0" borderId="1" xfId="0" applyFont="1" applyFill="1" applyBorder="1" applyAlignment="1">
      <alignment vertical="top"/>
    </xf>
    <xf numFmtId="0" fontId="7" fillId="0" borderId="1" xfId="0" applyFont="1" applyFill="1" applyBorder="1" applyAlignment="1">
      <alignment vertical="top" wrapText="1"/>
    </xf>
    <xf numFmtId="14" fontId="7"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0" fontId="19" fillId="0" borderId="0" xfId="0" applyFont="1"/>
    <xf numFmtId="0" fontId="7" fillId="2" borderId="1" xfId="0" applyFont="1" applyFill="1" applyBorder="1" applyAlignment="1">
      <alignment horizontal="left" vertical="top" wrapText="1"/>
    </xf>
    <xf numFmtId="0" fontId="7" fillId="2" borderId="11" xfId="0" applyFont="1" applyFill="1" applyBorder="1" applyAlignment="1">
      <alignment horizontal="center" vertical="top" wrapText="1"/>
    </xf>
    <xf numFmtId="0" fontId="7" fillId="2" borderId="1" xfId="0" applyFont="1" applyFill="1" applyBorder="1" applyAlignment="1">
      <alignment horizontal="center" vertical="top" wrapText="1"/>
    </xf>
    <xf numFmtId="0" fontId="7" fillId="0" borderId="11" xfId="0" applyFont="1" applyBorder="1"/>
    <xf numFmtId="0" fontId="7" fillId="0" borderId="1" xfId="0" applyFont="1" applyBorder="1"/>
    <xf numFmtId="0" fontId="7" fillId="0" borderId="1" xfId="0" applyFont="1" applyFill="1" applyBorder="1"/>
    <xf numFmtId="49" fontId="7" fillId="0" borderId="1" xfId="0" quotePrefix="1" applyNumberFormat="1" applyFont="1" applyFill="1" applyBorder="1"/>
    <xf numFmtId="4" fontId="7" fillId="0" borderId="1" xfId="0" applyNumberFormat="1" applyFont="1" applyFill="1" applyBorder="1"/>
    <xf numFmtId="49" fontId="7" fillId="0" borderId="1" xfId="0" applyNumberFormat="1" applyFont="1" applyFill="1" applyBorder="1"/>
    <xf numFmtId="0" fontId="7" fillId="0" borderId="1" xfId="0" applyFont="1" applyFill="1" applyBorder="1" applyAlignment="1">
      <alignment horizontal="left"/>
    </xf>
    <xf numFmtId="4" fontId="7" fillId="0" borderId="1" xfId="0" applyNumberFormat="1" applyFont="1" applyBorder="1"/>
    <xf numFmtId="0" fontId="7" fillId="0" borderId="13" xfId="0" applyFont="1" applyBorder="1"/>
    <xf numFmtId="0" fontId="7" fillId="0" borderId="14" xfId="0" applyFont="1" applyBorder="1"/>
    <xf numFmtId="0" fontId="7" fillId="0" borderId="14" xfId="0" applyFont="1" applyFill="1" applyBorder="1"/>
    <xf numFmtId="0" fontId="7" fillId="0" borderId="14" xfId="0" quotePrefix="1" applyFont="1" applyFill="1" applyBorder="1" applyAlignment="1">
      <alignment horizontal="left"/>
    </xf>
    <xf numFmtId="4" fontId="7" fillId="0" borderId="14" xfId="0" applyNumberFormat="1" applyFont="1" applyFill="1" applyBorder="1"/>
    <xf numFmtId="0" fontId="3" fillId="2" borderId="12" xfId="0" applyFont="1" applyFill="1" applyBorder="1" applyAlignment="1">
      <alignment horizontal="center" vertical="top" wrapText="1"/>
    </xf>
    <xf numFmtId="164" fontId="21" fillId="0" borderId="1" xfId="4" applyFont="1" applyFill="1" applyBorder="1" applyAlignment="1">
      <alignment horizontal="right" vertical="center" wrapText="1"/>
    </xf>
    <xf numFmtId="4" fontId="21" fillId="0" borderId="1" xfId="4" applyNumberFormat="1" applyFont="1" applyFill="1" applyBorder="1" applyAlignment="1">
      <alignment horizontal="right" vertical="center" wrapText="1"/>
    </xf>
    <xf numFmtId="43" fontId="21" fillId="0" borderId="1" xfId="5" applyFont="1" applyFill="1" applyBorder="1" applyAlignment="1">
      <alignment horizontal="right" vertical="center"/>
    </xf>
    <xf numFmtId="0" fontId="21" fillId="0" borderId="1" xfId="0" applyFont="1" applyBorder="1" applyAlignment="1">
      <alignment horizontal="left" vertical="center" wrapText="1"/>
    </xf>
    <xf numFmtId="0" fontId="22" fillId="5" borderId="2" xfId="0" applyFont="1" applyFill="1" applyBorder="1" applyAlignment="1">
      <alignment horizontal="left" vertical="center" wrapText="1"/>
    </xf>
    <xf numFmtId="43" fontId="23" fillId="7" borderId="1" xfId="5" applyFont="1" applyFill="1" applyBorder="1" applyAlignment="1">
      <alignment horizontal="right" vertical="center"/>
    </xf>
    <xf numFmtId="0" fontId="21" fillId="8" borderId="1" xfId="0" applyFont="1" applyFill="1" applyBorder="1" applyAlignment="1">
      <alignment horizontal="left" vertical="center"/>
    </xf>
    <xf numFmtId="0" fontId="23" fillId="8" borderId="1" xfId="0" applyFont="1" applyFill="1" applyBorder="1" applyAlignment="1">
      <alignment horizontal="left" vertical="center"/>
    </xf>
    <xf numFmtId="43" fontId="21" fillId="5" borderId="1" xfId="5" applyFont="1" applyFill="1" applyBorder="1" applyAlignment="1">
      <alignment horizontal="right" vertical="center"/>
    </xf>
    <xf numFmtId="4" fontId="21" fillId="5" borderId="1" xfId="0" applyNumberFormat="1" applyFont="1" applyFill="1" applyBorder="1" applyAlignment="1">
      <alignment horizontal="right" vertical="center"/>
    </xf>
    <xf numFmtId="4" fontId="21" fillId="0" borderId="1" xfId="5" applyNumberFormat="1" applyFont="1" applyFill="1" applyBorder="1" applyAlignment="1">
      <alignment horizontal="right" vertical="center"/>
    </xf>
    <xf numFmtId="0" fontId="21" fillId="9" borderId="1" xfId="0" applyFont="1" applyFill="1" applyBorder="1" applyAlignment="1">
      <alignment vertical="center" wrapText="1"/>
    </xf>
    <xf numFmtId="0" fontId="21" fillId="9" borderId="1" xfId="0" applyFont="1" applyFill="1" applyBorder="1" applyAlignment="1">
      <alignment vertical="center"/>
    </xf>
    <xf numFmtId="0" fontId="21" fillId="12" borderId="1" xfId="0" applyFont="1" applyFill="1" applyBorder="1" applyAlignment="1">
      <alignment horizontal="left" vertical="center"/>
    </xf>
    <xf numFmtId="0" fontId="22" fillId="0" borderId="29" xfId="0" applyFont="1" applyBorder="1" applyAlignment="1">
      <alignment horizontal="left" vertical="center"/>
    </xf>
    <xf numFmtId="0" fontId="21" fillId="6" borderId="1" xfId="0" applyFont="1" applyFill="1" applyBorder="1" applyAlignment="1">
      <alignment vertical="center"/>
    </xf>
    <xf numFmtId="4" fontId="23" fillId="13" borderId="1" xfId="5" applyNumberFormat="1" applyFont="1" applyFill="1" applyBorder="1" applyAlignment="1">
      <alignment horizontal="right" vertical="center" wrapText="1"/>
    </xf>
    <xf numFmtId="43" fontId="23" fillId="13" borderId="1" xfId="5" applyFont="1" applyFill="1" applyBorder="1" applyAlignment="1">
      <alignment horizontal="right" vertical="center"/>
    </xf>
    <xf numFmtId="4" fontId="23" fillId="13" borderId="1" xfId="5" applyNumberFormat="1" applyFont="1" applyFill="1" applyBorder="1" applyAlignment="1">
      <alignment horizontal="right" vertical="center"/>
    </xf>
    <xf numFmtId="4" fontId="21" fillId="5" borderId="1" xfId="5" applyNumberFormat="1" applyFont="1" applyFill="1" applyBorder="1" applyAlignment="1">
      <alignment horizontal="right" vertical="center"/>
    </xf>
    <xf numFmtId="0" fontId="21" fillId="0" borderId="1" xfId="0" applyFont="1" applyBorder="1" applyAlignment="1">
      <alignment wrapText="1"/>
    </xf>
    <xf numFmtId="43" fontId="23" fillId="10" borderId="1" xfId="5" applyFont="1" applyFill="1" applyBorder="1" applyAlignment="1">
      <alignment horizontal="right" vertical="center"/>
    </xf>
    <xf numFmtId="4" fontId="23" fillId="11" borderId="1" xfId="5" applyNumberFormat="1" applyFont="1" applyFill="1" applyBorder="1" applyAlignment="1">
      <alignment horizontal="center" vertical="center" wrapText="1"/>
    </xf>
    <xf numFmtId="43" fontId="23" fillId="11" borderId="1" xfId="5" applyFont="1" applyFill="1" applyBorder="1" applyAlignment="1">
      <alignment horizontal="center" vertical="center"/>
    </xf>
    <xf numFmtId="4" fontId="23" fillId="11" borderId="1" xfId="5" applyNumberFormat="1" applyFont="1" applyFill="1" applyBorder="1" applyAlignment="1">
      <alignment horizontal="center" vertical="center"/>
    </xf>
    <xf numFmtId="0" fontId="25" fillId="0" borderId="1" xfId="0" applyFont="1" applyBorder="1" applyAlignment="1">
      <alignment vertical="center" wrapText="1"/>
    </xf>
    <xf numFmtId="0" fontId="25" fillId="0" borderId="1" xfId="0" applyFont="1" applyBorder="1" applyAlignment="1">
      <alignment vertical="center"/>
    </xf>
    <xf numFmtId="0" fontId="21" fillId="6" borderId="1" xfId="0" applyFont="1" applyFill="1" applyBorder="1" applyAlignment="1">
      <alignment vertical="center" wrapText="1"/>
    </xf>
    <xf numFmtId="43" fontId="23" fillId="0" borderId="1" xfId="5" applyFont="1" applyFill="1" applyBorder="1" applyAlignment="1">
      <alignment horizontal="right" vertical="center"/>
    </xf>
    <xf numFmtId="4" fontId="23" fillId="0" borderId="1" xfId="5" applyNumberFormat="1" applyFont="1" applyFill="1" applyBorder="1" applyAlignment="1">
      <alignment horizontal="right" vertical="center"/>
    </xf>
    <xf numFmtId="0" fontId="21" fillId="6" borderId="1" xfId="0" applyFont="1" applyFill="1" applyBorder="1" applyAlignment="1">
      <alignment wrapText="1"/>
    </xf>
    <xf numFmtId="0" fontId="21" fillId="5" borderId="1" xfId="0" applyFont="1" applyFill="1" applyBorder="1" applyAlignment="1">
      <alignment wrapText="1"/>
    </xf>
    <xf numFmtId="0" fontId="27" fillId="0" borderId="0" xfId="0" applyFont="1" applyAlignment="1">
      <alignment horizontal="left"/>
    </xf>
    <xf numFmtId="0" fontId="2" fillId="0" borderId="0" xfId="2" applyFill="1" applyAlignment="1">
      <alignment wrapText="1"/>
    </xf>
    <xf numFmtId="0" fontId="3" fillId="0" borderId="0" xfId="0" applyFont="1" applyFill="1" applyAlignment="1">
      <alignment wrapText="1"/>
    </xf>
    <xf numFmtId="0" fontId="2" fillId="0" borderId="0" xfId="2" applyAlignment="1">
      <alignment wrapText="1"/>
    </xf>
    <xf numFmtId="0" fontId="28" fillId="0" borderId="0" xfId="0" applyFont="1" applyAlignment="1">
      <alignment wrapText="1"/>
    </xf>
    <xf numFmtId="0" fontId="29" fillId="0" borderId="0" xfId="2" applyFont="1" applyFill="1" applyAlignment="1">
      <alignment wrapText="1"/>
    </xf>
    <xf numFmtId="0" fontId="7" fillId="0" borderId="13" xfId="0" applyFont="1" applyBorder="1" applyAlignment="1">
      <alignment wrapText="1"/>
    </xf>
    <xf numFmtId="4" fontId="7" fillId="0" borderId="1" xfId="0" applyNumberFormat="1" applyFont="1" applyBorder="1" applyAlignment="1">
      <alignment horizontal="right" vertical="center" wrapText="1"/>
    </xf>
    <xf numFmtId="0" fontId="7" fillId="14" borderId="11" xfId="0" applyNumberFormat="1" applyFont="1" applyFill="1" applyBorder="1" applyAlignment="1">
      <alignment horizontal="center" vertical="center" wrapText="1"/>
    </xf>
    <xf numFmtId="0" fontId="3" fillId="14" borderId="11" xfId="0" applyFont="1" applyFill="1" applyBorder="1" applyAlignment="1">
      <alignment horizontal="center" vertical="center" wrapText="1"/>
    </xf>
    <xf numFmtId="0" fontId="3" fillId="14" borderId="19" xfId="0" applyFont="1" applyFill="1" applyBorder="1" applyAlignment="1">
      <alignment horizontal="center" vertical="center" wrapText="1"/>
    </xf>
    <xf numFmtId="0" fontId="3" fillId="14" borderId="11" xfId="0" applyNumberFormat="1" applyFont="1" applyFill="1" applyBorder="1" applyAlignment="1">
      <alignment horizontal="center" vertical="center" wrapText="1"/>
    </xf>
    <xf numFmtId="0" fontId="3" fillId="14" borderId="11" xfId="0" applyFont="1" applyFill="1" applyBorder="1" applyAlignment="1">
      <alignment horizontal="center" vertical="center"/>
    </xf>
    <xf numFmtId="0" fontId="3" fillId="14" borderId="20" xfId="0" applyFont="1" applyFill="1" applyBorder="1" applyAlignment="1">
      <alignment horizontal="center" vertical="center"/>
    </xf>
    <xf numFmtId="0" fontId="3" fillId="14" borderId="1" xfId="0" applyFont="1" applyFill="1" applyBorder="1" applyAlignment="1">
      <alignment horizontal="center" vertical="center"/>
    </xf>
    <xf numFmtId="0" fontId="3" fillId="14" borderId="22" xfId="0" applyFont="1" applyFill="1" applyBorder="1" applyAlignment="1">
      <alignment horizontal="center" vertical="center"/>
    </xf>
    <xf numFmtId="4" fontId="3" fillId="0" borderId="0" xfId="0" applyNumberFormat="1" applyFont="1" applyFill="1"/>
    <xf numFmtId="0" fontId="30" fillId="0" borderId="1" xfId="2" applyFont="1" applyFill="1" applyBorder="1" applyAlignment="1">
      <alignment horizontal="center" vertical="center" wrapText="1"/>
    </xf>
    <xf numFmtId="0" fontId="31" fillId="0" borderId="1" xfId="2" applyFont="1" applyFill="1" applyBorder="1" applyAlignment="1">
      <alignment horizontal="center" vertical="center" wrapText="1"/>
    </xf>
    <xf numFmtId="0" fontId="30" fillId="0" borderId="14" xfId="2" applyFont="1" applyFill="1" applyBorder="1" applyAlignment="1">
      <alignment horizontal="center" vertical="center" wrapText="1"/>
    </xf>
    <xf numFmtId="0" fontId="30" fillId="0" borderId="21" xfId="2" applyFont="1" applyFill="1" applyBorder="1" applyAlignment="1">
      <alignment horizontal="center" vertical="center" wrapText="1"/>
    </xf>
    <xf numFmtId="0" fontId="30" fillId="0" borderId="23" xfId="2" applyFont="1" applyFill="1" applyBorder="1" applyAlignment="1">
      <alignment horizontal="center" vertical="center" wrapText="1"/>
    </xf>
    <xf numFmtId="0" fontId="21" fillId="0" borderId="1" xfId="0" applyFont="1" applyFill="1" applyBorder="1" applyAlignment="1">
      <alignment vertical="center" wrapText="1"/>
    </xf>
    <xf numFmtId="0" fontId="21" fillId="0" borderId="1" xfId="0" applyFont="1" applyFill="1" applyBorder="1" applyAlignment="1">
      <alignment vertical="center"/>
    </xf>
    <xf numFmtId="0" fontId="21" fillId="0" borderId="1" xfId="0" applyFont="1" applyBorder="1" applyAlignment="1">
      <alignment horizontal="left" vertical="center"/>
    </xf>
    <xf numFmtId="0" fontId="21" fillId="0" borderId="1" xfId="0" applyFont="1" applyBorder="1" applyAlignment="1">
      <alignment vertical="center"/>
    </xf>
    <xf numFmtId="0" fontId="21" fillId="0" borderId="1" xfId="0" applyFont="1" applyBorder="1" applyAlignment="1">
      <alignment vertical="center" wrapText="1"/>
    </xf>
    <xf numFmtId="0" fontId="21" fillId="5" borderId="1" xfId="0" applyFont="1" applyFill="1" applyBorder="1" applyAlignment="1">
      <alignment vertical="center"/>
    </xf>
    <xf numFmtId="0" fontId="21" fillId="5" borderId="1" xfId="0" applyFont="1" applyFill="1" applyBorder="1" applyAlignment="1">
      <alignment vertical="center" wrapText="1"/>
    </xf>
    <xf numFmtId="0" fontId="21" fillId="5" borderId="1" xfId="0" applyFont="1" applyFill="1" applyBorder="1" applyAlignment="1">
      <alignment horizontal="left" vertical="center" wrapText="1"/>
    </xf>
    <xf numFmtId="0" fontId="21" fillId="5" borderId="1" xfId="0" applyFont="1" applyFill="1" applyBorder="1" applyAlignment="1">
      <alignment horizontal="left" vertical="center"/>
    </xf>
    <xf numFmtId="0" fontId="7" fillId="0" borderId="12" xfId="0" applyFont="1" applyFill="1" applyBorder="1" applyAlignment="1">
      <alignment wrapText="1"/>
    </xf>
    <xf numFmtId="4" fontId="7" fillId="14" borderId="1" xfId="0" applyNumberFormat="1" applyFont="1" applyFill="1" applyBorder="1"/>
    <xf numFmtId="0" fontId="7" fillId="0" borderId="12" xfId="0" applyFont="1" applyFill="1" applyBorder="1"/>
    <xf numFmtId="4" fontId="7" fillId="14" borderId="14" xfId="0" applyNumberFormat="1" applyFont="1" applyFill="1" applyBorder="1"/>
    <xf numFmtId="0" fontId="7" fillId="0" borderId="15" xfId="0" applyFont="1" applyFill="1" applyBorder="1"/>
    <xf numFmtId="164" fontId="18" fillId="0" borderId="1" xfId="1" applyNumberFormat="1" applyFont="1" applyFill="1" applyBorder="1" applyAlignment="1">
      <alignment horizontal="right" vertical="top" wrapText="1"/>
    </xf>
    <xf numFmtId="4" fontId="7" fillId="14" borderId="1" xfId="0" applyNumberFormat="1" applyFont="1" applyFill="1" applyBorder="1" applyAlignment="1">
      <alignment horizontal="right" vertical="center" wrapText="1"/>
    </xf>
    <xf numFmtId="4" fontId="7" fillId="14" borderId="12" xfId="0" applyNumberFormat="1" applyFont="1" applyFill="1" applyBorder="1" applyAlignment="1">
      <alignment horizontal="right" vertical="center" wrapText="1"/>
    </xf>
    <xf numFmtId="4" fontId="7" fillId="14" borderId="1" xfId="0" applyNumberFormat="1" applyFont="1" applyFill="1" applyBorder="1" applyAlignment="1">
      <alignment horizontal="center" vertical="center"/>
    </xf>
    <xf numFmtId="4" fontId="7" fillId="14" borderId="12" xfId="0" applyNumberFormat="1" applyFont="1" applyFill="1" applyBorder="1" applyAlignment="1">
      <alignment horizontal="center" vertical="center"/>
    </xf>
    <xf numFmtId="4" fontId="7" fillId="14" borderId="14" xfId="0" applyNumberFormat="1" applyFont="1" applyFill="1" applyBorder="1" applyAlignment="1">
      <alignment horizontal="center" vertical="center"/>
    </xf>
    <xf numFmtId="4" fontId="7" fillId="14" borderId="14" xfId="0" applyNumberFormat="1" applyFont="1" applyFill="1" applyBorder="1" applyAlignment="1">
      <alignment horizontal="center" vertical="center" wrapText="1"/>
    </xf>
    <xf numFmtId="4" fontId="7" fillId="14" borderId="15" xfId="0" applyNumberFormat="1" applyFont="1" applyFill="1" applyBorder="1" applyAlignment="1">
      <alignment horizontal="center" vertical="center"/>
    </xf>
    <xf numFmtId="0" fontId="17" fillId="0" borderId="0" xfId="0" applyFont="1"/>
    <xf numFmtId="0" fontId="32" fillId="0" borderId="25" xfId="0" applyFont="1" applyBorder="1" applyAlignment="1">
      <alignment vertical="center"/>
    </xf>
    <xf numFmtId="0" fontId="27" fillId="0" borderId="0" xfId="0" applyFont="1"/>
    <xf numFmtId="0" fontId="32" fillId="0" borderId="0" xfId="0" applyFont="1" applyBorder="1" applyAlignment="1">
      <alignment horizontal="center" vertical="center"/>
    </xf>
    <xf numFmtId="0" fontId="32" fillId="0" borderId="25" xfId="0" applyFont="1" applyBorder="1" applyAlignment="1">
      <alignment horizontal="center" vertical="center"/>
    </xf>
    <xf numFmtId="0" fontId="33" fillId="4" borderId="21" xfId="0" applyFont="1" applyFill="1" applyBorder="1" applyAlignment="1">
      <alignment horizontal="center" vertical="center" wrapText="1"/>
    </xf>
    <xf numFmtId="0" fontId="33" fillId="4" borderId="1" xfId="0" applyFont="1" applyFill="1" applyBorder="1" applyAlignment="1">
      <alignment horizontal="center" vertical="center" wrapText="1"/>
    </xf>
    <xf numFmtId="0" fontId="26" fillId="0" borderId="0" xfId="0" applyFont="1"/>
    <xf numFmtId="0" fontId="18" fillId="0" borderId="0" xfId="0" applyFont="1" applyAlignment="1">
      <alignment horizontal="center" vertical="center" wrapText="1"/>
    </xf>
    <xf numFmtId="0" fontId="22" fillId="4" borderId="2"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22" fillId="4" borderId="28" xfId="0" applyFont="1" applyFill="1" applyBorder="1" applyAlignment="1">
      <alignment horizontal="center" vertical="center" wrapText="1"/>
    </xf>
    <xf numFmtId="0" fontId="22" fillId="4" borderId="21" xfId="0" applyFont="1" applyFill="1" applyBorder="1" applyAlignment="1">
      <alignment horizontal="center" vertical="center" wrapText="1"/>
    </xf>
    <xf numFmtId="164" fontId="18" fillId="0" borderId="0" xfId="0" applyNumberFormat="1" applyFont="1" applyAlignment="1">
      <alignment horizontal="center" vertical="center" wrapText="1"/>
    </xf>
    <xf numFmtId="0" fontId="26" fillId="0" borderId="0" xfId="0" applyFont="1" applyAlignment="1">
      <alignment horizontal="left"/>
    </xf>
    <xf numFmtId="0" fontId="18" fillId="0" borderId="0" xfId="0" applyFont="1" applyAlignment="1">
      <alignment horizontal="left"/>
    </xf>
    <xf numFmtId="0" fontId="34" fillId="0" borderId="0" xfId="0" applyFont="1"/>
    <xf numFmtId="0" fontId="20" fillId="0" borderId="0" xfId="0" applyFont="1"/>
    <xf numFmtId="0" fontId="7" fillId="2" borderId="12" xfId="0" applyFont="1" applyFill="1" applyBorder="1" applyAlignment="1">
      <alignment horizontal="center" vertical="top" wrapText="1"/>
    </xf>
    <xf numFmtId="3" fontId="7" fillId="0" borderId="15" xfId="0" applyNumberFormat="1" applyFont="1" applyBorder="1" applyAlignment="1">
      <alignment horizontal="center"/>
    </xf>
    <xf numFmtId="0" fontId="7" fillId="0" borderId="11" xfId="0" applyFont="1" applyBorder="1" applyAlignment="1">
      <alignment wrapText="1"/>
    </xf>
    <xf numFmtId="4" fontId="7" fillId="0" borderId="12" xfId="0" applyNumberFormat="1" applyFont="1" applyFill="1" applyBorder="1"/>
    <xf numFmtId="0" fontId="7" fillId="0" borderId="32" xfId="0" applyFont="1" applyBorder="1" applyAlignment="1">
      <alignment wrapText="1"/>
    </xf>
    <xf numFmtId="4" fontId="7" fillId="0" borderId="28" xfId="0" applyNumberFormat="1" applyFont="1" applyBorder="1"/>
    <xf numFmtId="4" fontId="7" fillId="0" borderId="33" xfId="0" applyNumberFormat="1" applyFont="1" applyBorder="1" applyAlignment="1">
      <alignment horizontal="center" vertical="center"/>
    </xf>
    <xf numFmtId="4" fontId="7" fillId="0" borderId="14" xfId="0" applyNumberFormat="1" applyFont="1" applyBorder="1"/>
    <xf numFmtId="4" fontId="7" fillId="0" borderId="15" xfId="0" applyNumberFormat="1" applyFont="1" applyBorder="1" applyAlignment="1">
      <alignment horizontal="center" vertical="center"/>
    </xf>
    <xf numFmtId="0" fontId="7" fillId="0" borderId="0" xfId="0" applyFont="1" applyAlignment="1">
      <alignment wrapText="1"/>
    </xf>
    <xf numFmtId="3" fontId="7" fillId="0" borderId="0" xfId="0" applyNumberFormat="1" applyFont="1"/>
    <xf numFmtId="0" fontId="7" fillId="0" borderId="9" xfId="0" applyFont="1" applyBorder="1" applyAlignment="1">
      <alignment wrapText="1"/>
    </xf>
    <xf numFmtId="3" fontId="7" fillId="0" borderId="1" xfId="0" applyNumberFormat="1" applyFont="1" applyBorder="1"/>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4" fillId="0" borderId="0" xfId="0" applyFont="1" applyBorder="1" applyAlignment="1">
      <alignment horizontal="center"/>
    </xf>
    <xf numFmtId="0" fontId="7" fillId="2" borderId="5"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9"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2" xfId="0" applyFont="1" applyFill="1" applyBorder="1" applyAlignment="1">
      <alignment horizontal="center" vertical="top" wrapText="1"/>
    </xf>
    <xf numFmtId="0" fontId="6" fillId="0" borderId="0" xfId="0" applyFont="1" applyFill="1" applyAlignment="1">
      <alignment horizontal="center"/>
    </xf>
    <xf numFmtId="0" fontId="21" fillId="5" borderId="1" xfId="0" applyFont="1" applyFill="1" applyBorder="1" applyAlignment="1">
      <alignment horizontal="left" vertical="center"/>
    </xf>
    <xf numFmtId="0" fontId="21" fillId="5" borderId="1" xfId="0" applyFont="1" applyFill="1" applyBorder="1" applyAlignment="1">
      <alignment vertical="center"/>
    </xf>
    <xf numFmtId="0" fontId="21" fillId="5" borderId="1" xfId="0" applyFont="1" applyFill="1" applyBorder="1" applyAlignment="1">
      <alignment vertical="center" wrapText="1"/>
    </xf>
    <xf numFmtId="49" fontId="22" fillId="5" borderId="1" xfId="6" applyNumberFormat="1" applyFont="1" applyFill="1" applyBorder="1" applyAlignment="1">
      <alignment horizontal="left" vertical="center" wrapText="1"/>
    </xf>
    <xf numFmtId="0" fontId="22" fillId="0" borderId="1" xfId="0" applyFont="1" applyBorder="1" applyAlignment="1">
      <alignment horizontal="left" vertical="center" wrapText="1"/>
    </xf>
    <xf numFmtId="0" fontId="21" fillId="0" borderId="21" xfId="0" applyFont="1" applyBorder="1" applyAlignment="1">
      <alignment vertical="center"/>
    </xf>
    <xf numFmtId="0" fontId="21" fillId="0" borderId="28" xfId="0" applyFont="1" applyBorder="1" applyAlignment="1">
      <alignment vertical="center"/>
    </xf>
    <xf numFmtId="0" fontId="21" fillId="0" borderId="2" xfId="0" applyFont="1" applyBorder="1" applyAlignment="1">
      <alignment vertical="center"/>
    </xf>
    <xf numFmtId="0" fontId="21" fillId="0" borderId="21" xfId="0" applyFont="1" applyBorder="1" applyAlignment="1">
      <alignment vertical="center" wrapText="1"/>
    </xf>
    <xf numFmtId="0" fontId="21" fillId="0" borderId="28" xfId="0" applyFont="1" applyBorder="1" applyAlignment="1">
      <alignment vertical="center" wrapText="1"/>
    </xf>
    <xf numFmtId="0" fontId="21" fillId="0" borderId="2" xfId="0" applyFont="1" applyBorder="1" applyAlignment="1">
      <alignment vertical="center" wrapText="1"/>
    </xf>
    <xf numFmtId="0" fontId="21" fillId="0" borderId="21" xfId="0" applyFont="1" applyBorder="1" applyAlignment="1">
      <alignment horizontal="left" vertical="center" wrapText="1"/>
    </xf>
    <xf numFmtId="0" fontId="25" fillId="0" borderId="28" xfId="0" applyFont="1" applyBorder="1" applyAlignment="1">
      <alignment horizontal="left" vertical="center" wrapText="1"/>
    </xf>
    <xf numFmtId="0" fontId="21" fillId="0" borderId="28" xfId="0" applyFont="1" applyBorder="1" applyAlignment="1">
      <alignment horizontal="left" vertical="center" wrapText="1"/>
    </xf>
    <xf numFmtId="0" fontId="21" fillId="0" borderId="2" xfId="0" applyFont="1" applyBorder="1" applyAlignment="1">
      <alignment horizontal="left" vertical="center" wrapText="1"/>
    </xf>
    <xf numFmtId="0" fontId="21" fillId="5" borderId="21" xfId="0" applyFont="1" applyFill="1" applyBorder="1" applyAlignment="1">
      <alignment horizontal="left" vertical="center"/>
    </xf>
    <xf numFmtId="0" fontId="21" fillId="5" borderId="28" xfId="0" applyFont="1" applyFill="1" applyBorder="1" applyAlignment="1">
      <alignment horizontal="left" vertical="center"/>
    </xf>
    <xf numFmtId="0" fontId="21" fillId="5" borderId="2" xfId="0" applyFont="1" applyFill="1" applyBorder="1" applyAlignment="1">
      <alignment horizontal="left" vertical="center"/>
    </xf>
    <xf numFmtId="49" fontId="22" fillId="0" borderId="21" xfId="6" applyNumberFormat="1" applyFont="1" applyBorder="1" applyAlignment="1">
      <alignment horizontal="left" vertical="center" wrapText="1"/>
    </xf>
    <xf numFmtId="49" fontId="22" fillId="0" borderId="28" xfId="6" applyNumberFormat="1" applyFont="1" applyBorder="1" applyAlignment="1">
      <alignment horizontal="left" vertical="center" wrapText="1"/>
    </xf>
    <xf numFmtId="49" fontId="22" fillId="0" borderId="2" xfId="6" applyNumberFormat="1" applyFont="1" applyBorder="1" applyAlignment="1">
      <alignment horizontal="left" vertical="center" wrapText="1"/>
    </xf>
    <xf numFmtId="0" fontId="21" fillId="5" borderId="1" xfId="0" applyFont="1" applyFill="1" applyBorder="1" applyAlignment="1">
      <alignment horizontal="left" vertical="center" wrapText="1"/>
    </xf>
    <xf numFmtId="0" fontId="21" fillId="5" borderId="1" xfId="0" applyFont="1" applyFill="1" applyBorder="1" applyAlignment="1">
      <alignment horizontal="center" vertical="center"/>
    </xf>
    <xf numFmtId="0" fontId="21" fillId="0" borderId="1" xfId="0" applyFont="1" applyBorder="1" applyAlignment="1">
      <alignment horizontal="center" vertical="center"/>
    </xf>
    <xf numFmtId="0" fontId="21" fillId="0" borderId="1" xfId="0" applyFont="1" applyBorder="1" applyAlignment="1">
      <alignment vertical="center"/>
    </xf>
    <xf numFmtId="0" fontId="21" fillId="0" borderId="28" xfId="0" applyFont="1" applyBorder="1" applyAlignment="1">
      <alignment horizontal="left" vertical="center"/>
    </xf>
    <xf numFmtId="0" fontId="21" fillId="0" borderId="2" xfId="0" applyFont="1" applyBorder="1" applyAlignment="1">
      <alignment horizontal="left" vertical="center"/>
    </xf>
    <xf numFmtId="0" fontId="22" fillId="0" borderId="28" xfId="0" applyFont="1" applyBorder="1" applyAlignment="1">
      <alignment horizontal="left" vertical="center" wrapText="1"/>
    </xf>
    <xf numFmtId="0" fontId="22" fillId="0" borderId="2" xfId="0" applyFont="1" applyBorder="1" applyAlignment="1">
      <alignment horizontal="left" vertical="center" wrapText="1"/>
    </xf>
    <xf numFmtId="0" fontId="21" fillId="0" borderId="21" xfId="0" applyFont="1" applyBorder="1" applyAlignment="1">
      <alignment horizontal="left" vertical="center"/>
    </xf>
    <xf numFmtId="0" fontId="21" fillId="6" borderId="21" xfId="0" applyFont="1" applyFill="1" applyBorder="1" applyAlignment="1">
      <alignment vertical="center"/>
    </xf>
    <xf numFmtId="0" fontId="21" fillId="6" borderId="2" xfId="0" applyFont="1" applyFill="1" applyBorder="1" applyAlignment="1">
      <alignment vertical="center"/>
    </xf>
    <xf numFmtId="0" fontId="21" fillId="0" borderId="1" xfId="0" applyFont="1" applyBorder="1" applyAlignment="1">
      <alignment vertical="center" wrapText="1"/>
    </xf>
    <xf numFmtId="0" fontId="21" fillId="0" borderId="1" xfId="0" applyFont="1" applyBorder="1" applyAlignment="1">
      <alignment horizontal="left" vertical="center"/>
    </xf>
    <xf numFmtId="0" fontId="33" fillId="4" borderId="26" xfId="0" applyFont="1" applyFill="1" applyBorder="1" applyAlignment="1">
      <alignment horizontal="center" vertical="center" wrapText="1"/>
    </xf>
    <xf numFmtId="0" fontId="33" fillId="4" borderId="27" xfId="0" applyFont="1" applyFill="1" applyBorder="1" applyAlignment="1">
      <alignment horizontal="center" vertical="center" wrapText="1"/>
    </xf>
    <xf numFmtId="49" fontId="21" fillId="0" borderId="21" xfId="0" applyNumberFormat="1" applyFont="1" applyBorder="1" applyAlignment="1">
      <alignment vertical="center" wrapText="1"/>
    </xf>
    <xf numFmtId="49" fontId="21" fillId="0" borderId="28" xfId="0" applyNumberFormat="1" applyFont="1" applyBorder="1" applyAlignment="1">
      <alignment vertical="center" wrapText="1"/>
    </xf>
    <xf numFmtId="49" fontId="21" fillId="0" borderId="2" xfId="0" applyNumberFormat="1" applyFont="1" applyBorder="1" applyAlignment="1">
      <alignment vertical="center" wrapText="1"/>
    </xf>
    <xf numFmtId="0" fontId="21" fillId="0" borderId="21" xfId="0" applyFont="1" applyFill="1" applyBorder="1" applyAlignment="1">
      <alignment vertical="center" wrapText="1"/>
    </xf>
    <xf numFmtId="0" fontId="21" fillId="0" borderId="2" xfId="0" applyFont="1" applyFill="1" applyBorder="1" applyAlignment="1">
      <alignment vertical="center" wrapText="1"/>
    </xf>
    <xf numFmtId="0" fontId="33" fillId="4" borderId="21" xfId="0" applyFont="1" applyFill="1" applyBorder="1" applyAlignment="1">
      <alignment horizontal="center" vertical="center" wrapText="1"/>
    </xf>
    <xf numFmtId="0" fontId="33" fillId="4" borderId="2"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2" borderId="30" xfId="0" applyFont="1" applyFill="1" applyBorder="1" applyAlignment="1">
      <alignment horizontal="center" vertical="center" wrapText="1"/>
    </xf>
    <xf numFmtId="0" fontId="17" fillId="2" borderId="31"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7" fillId="0" borderId="1" xfId="0" applyFont="1" applyBorder="1" applyAlignment="1">
      <alignment horizontal="left" vertical="top" wrapText="1"/>
    </xf>
  </cellXfs>
  <cellStyles count="7">
    <cellStyle name="Dziesiętny" xfId="1" builtinId="3"/>
    <cellStyle name="Dziesiętny 2" xfId="5" xr:uid="{8C8EFA36-360F-4F86-A8F0-2B8CB0756729}"/>
    <cellStyle name="Dziesiętny 2 4" xfId="4" xr:uid="{9B86CD38-A669-4D6C-8042-0C79C8353302}"/>
    <cellStyle name="Hiperłącze" xfId="2" builtinId="8"/>
    <cellStyle name="Normalny" xfId="0" builtinId="0"/>
    <cellStyle name="Normalny 2" xfId="3" xr:uid="{00000000-0005-0000-0000-000003000000}"/>
    <cellStyle name="Normalny 2 2" xfId="6" xr:uid="{33C4466B-CA3C-4E5A-BA40-525D88BBAC4E}"/>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rpo.lubelskie.pl/rpo/wiadomosci/nabory-konkursy/11-2-uslugi-spoleczne-i-zdrowotne-6/" TargetMode="External"/><Relationship Id="rId13" Type="http://schemas.openxmlformats.org/officeDocument/2006/relationships/hyperlink" Target="https://www.funduszeeuropejskie.gov.pl/nabory/103-programy-polityki-zdrowotnej-2/" TargetMode="External"/><Relationship Id="rId18" Type="http://schemas.openxmlformats.org/officeDocument/2006/relationships/hyperlink" Target="https://www.funduszeeuropejskie.gov.pl/nabory/112-uslugi-spoleczne-i-zdrowotne-5/" TargetMode="External"/><Relationship Id="rId26" Type="http://schemas.openxmlformats.org/officeDocument/2006/relationships/hyperlink" Target="https://www.funduszeeuropejskie.gov.pl/nabory/103-programy-polityki-zdrowotnej-5/" TargetMode="External"/><Relationship Id="rId3" Type="http://schemas.openxmlformats.org/officeDocument/2006/relationships/hyperlink" Target="https://rpo.lubelskie.pl/rpo/wiadomosci/nabory-konkursy/10-3-programy-polityki-zdrowotnej-2/" TargetMode="External"/><Relationship Id="rId21" Type="http://schemas.openxmlformats.org/officeDocument/2006/relationships/hyperlink" Target="https://www.funduszeeuropejskie.gov.pl/nabory/103-programy-polityki-zdrowotnej-4/" TargetMode="External"/><Relationship Id="rId7" Type="http://schemas.openxmlformats.org/officeDocument/2006/relationships/hyperlink" Target="https://rpo.lubelskie.pl/rpo/wiadomosci/nabory-konkursy/11-2-uslugi-spoleczne-i-zdrowotne-5/" TargetMode="External"/><Relationship Id="rId12" Type="http://schemas.openxmlformats.org/officeDocument/2006/relationships/hyperlink" Target="https://www.funduszeeuropejskie.gov.pl/nabory/103-programy-polityki-zdrowotnej/" TargetMode="External"/><Relationship Id="rId17" Type="http://schemas.openxmlformats.org/officeDocument/2006/relationships/hyperlink" Target="https://www.funduszeeuropejskie.gov.pl/nabory/103-programy-polityki-zdrowotnej-1/" TargetMode="External"/><Relationship Id="rId25" Type="http://schemas.openxmlformats.org/officeDocument/2006/relationships/hyperlink" Target="http://www.funduszeeuropejskie.gov.pl/nabory/131-infrastruktura-ochrony-zdrowia-1/" TargetMode="External"/><Relationship Id="rId2" Type="http://schemas.openxmlformats.org/officeDocument/2006/relationships/hyperlink" Target="https://rpo.lubelskie.pl/rpo/wiadomosci/nabory-konkursy/10-3-programy-polityki-zdrowotnej-5/" TargetMode="External"/><Relationship Id="rId16" Type="http://schemas.openxmlformats.org/officeDocument/2006/relationships/hyperlink" Target="https://www.funduszeeuropejskie.gov.pl/nabory/112-uslugi-spoleczne-i-zdrowotne-4/" TargetMode="External"/><Relationship Id="rId20" Type="http://schemas.openxmlformats.org/officeDocument/2006/relationships/hyperlink" Target="https://www.funduszeeuropejskie.gov.pl/nabory/112-uslugi-spoleczne-i-zdrowotne-10/" TargetMode="External"/><Relationship Id="rId1" Type="http://schemas.openxmlformats.org/officeDocument/2006/relationships/hyperlink" Target="https://rpo.lubelskie.pl/rpo/wiadomosci/nabory-konkursy/10-3-programy-polityki-zdrowotnej-3/" TargetMode="External"/><Relationship Id="rId6" Type="http://schemas.openxmlformats.org/officeDocument/2006/relationships/hyperlink" Target="https://rpo.lubelskie.pl/rpo/wiadomosci/nabory-konkursy/10-3-programy-polityki-zdrowotnej/" TargetMode="External"/><Relationship Id="rId11" Type="http://schemas.openxmlformats.org/officeDocument/2006/relationships/hyperlink" Target="https://rpo.lubelskie.pl/rpo/wiadomosci/nabory-konkursy/11-2-uslugi-spoleczne-i-zdrowotne/" TargetMode="External"/><Relationship Id="rId24" Type="http://schemas.openxmlformats.org/officeDocument/2006/relationships/hyperlink" Target="http://www.funduszeeuropejskie.gov.pl/nabory/131-infrastruktura-ochrony-zdrowia/" TargetMode="External"/><Relationship Id="rId5" Type="http://schemas.openxmlformats.org/officeDocument/2006/relationships/hyperlink" Target="https://rpo.lubelskie.pl/rpo/wiadomosci/nabory-konkursy/10-3-programy-polityki-zdrowotnej-1/" TargetMode="External"/><Relationship Id="rId15" Type="http://schemas.openxmlformats.org/officeDocument/2006/relationships/hyperlink" Target="https://www.funduszeeuropejskie.gov.pl/nabory/103-programy-polityki-zdrowotnej-3/" TargetMode="External"/><Relationship Id="rId23" Type="http://schemas.openxmlformats.org/officeDocument/2006/relationships/hyperlink" Target="http://www.funduszeeuropejskie.gov.pl/nabory/21-cyfrowe-lubelskie-1/" TargetMode="External"/><Relationship Id="rId10" Type="http://schemas.openxmlformats.org/officeDocument/2006/relationships/hyperlink" Target="https://rpo.lubelskie.pl/rpo/wiadomosci/nabory-konkursy/11-2-uslugi-spoleczne-i-zdrowotne-8/" TargetMode="External"/><Relationship Id="rId19" Type="http://schemas.openxmlformats.org/officeDocument/2006/relationships/hyperlink" Target="http://www.funduszeeuropejskie.gov.pl/nabory/131-infrastruktura-ochrony-zdrowia-projekty-z-zakresu-podstawowej-opieki-zdrowotnej/" TargetMode="External"/><Relationship Id="rId4" Type="http://schemas.openxmlformats.org/officeDocument/2006/relationships/hyperlink" Target="https://rpo.lubelskie.pl/rpo/wiadomosci/nabory-konkursy/10-3-programy-polityki-zdrowotnej-4/" TargetMode="External"/><Relationship Id="rId9" Type="http://schemas.openxmlformats.org/officeDocument/2006/relationships/hyperlink" Target="https://rpo.lubelskie.pl/rpo/wiadomosci/nabory-konkursy/11-2-uslugi-spoleczne-i-zdrowotne-4/" TargetMode="External"/><Relationship Id="rId14" Type="http://schemas.openxmlformats.org/officeDocument/2006/relationships/hyperlink" Target="https://www.funduszeeuropejskie.gov.pl/nabory/112-uslugi-spoleczne-i-zdrowotne-2/" TargetMode="External"/><Relationship Id="rId22" Type="http://schemas.openxmlformats.org/officeDocument/2006/relationships/hyperlink" Target="https://www.funduszeeuropejskie.gov.pl/nabory/112-uslugi-spoleczne-i-zdrowotne-7/" TargetMode="External"/><Relationship Id="rId27"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8"/>
  <sheetViews>
    <sheetView zoomScale="90" zoomScaleNormal="90" zoomScaleSheetLayoutView="75" workbookViewId="0">
      <selection activeCell="E24" sqref="E24"/>
    </sheetView>
  </sheetViews>
  <sheetFormatPr defaultRowHeight="14.5" x14ac:dyDescent="0.35"/>
  <cols>
    <col min="1" max="1" width="14.7265625" customWidth="1"/>
    <col min="2" max="2" width="39.7265625" customWidth="1"/>
    <col min="3" max="3" width="17.26953125" customWidth="1"/>
    <col min="4" max="4" width="43" customWidth="1"/>
    <col min="5" max="5" width="14" style="13" customWidth="1"/>
    <col min="6" max="6" width="16.453125" customWidth="1"/>
    <col min="7" max="8" width="20.7265625" customWidth="1"/>
    <col min="9" max="9" width="18.26953125" customWidth="1"/>
    <col min="10" max="14" width="20.7265625" customWidth="1"/>
    <col min="15" max="15" width="22" customWidth="1"/>
  </cols>
  <sheetData>
    <row r="1" spans="1:15" ht="24.75" customHeight="1" x14ac:dyDescent="0.35">
      <c r="A1" s="4" t="s">
        <v>175</v>
      </c>
      <c r="B1" s="4" t="s">
        <v>44</v>
      </c>
      <c r="C1" s="9"/>
      <c r="D1" s="9"/>
      <c r="E1"/>
    </row>
    <row r="2" spans="1:15" ht="27" customHeight="1" x14ac:dyDescent="0.35">
      <c r="A2" s="4"/>
      <c r="C2" s="19"/>
      <c r="D2" s="19"/>
      <c r="E2" s="19"/>
      <c r="F2" s="19"/>
      <c r="G2" s="19"/>
      <c r="H2" s="19"/>
      <c r="I2" s="19"/>
      <c r="J2" s="19"/>
      <c r="K2" s="19"/>
      <c r="L2" s="19"/>
      <c r="M2" s="19"/>
      <c r="N2" s="19"/>
    </row>
    <row r="3" spans="1:15" ht="27" customHeight="1" thickBot="1" x14ac:dyDescent="0.4">
      <c r="A3" s="4" t="s">
        <v>174</v>
      </c>
      <c r="B3" s="9"/>
      <c r="C3" s="2"/>
      <c r="D3" s="2"/>
      <c r="E3" s="2"/>
      <c r="F3" s="82"/>
      <c r="G3" s="209" t="s">
        <v>173</v>
      </c>
      <c r="H3" s="209"/>
      <c r="I3" s="209"/>
      <c r="J3" s="209"/>
      <c r="K3" s="209"/>
      <c r="L3" s="209"/>
      <c r="M3" s="209"/>
      <c r="N3" s="209"/>
    </row>
    <row r="4" spans="1:15" s="20" customFormat="1" ht="25.5" customHeight="1" x14ac:dyDescent="0.35">
      <c r="A4" s="213" t="s">
        <v>167</v>
      </c>
      <c r="B4" s="215" t="s">
        <v>166</v>
      </c>
      <c r="C4" s="215" t="s">
        <v>165</v>
      </c>
      <c r="D4" s="215" t="s">
        <v>164</v>
      </c>
      <c r="E4" s="215" t="s">
        <v>163</v>
      </c>
      <c r="F4" s="215" t="s">
        <v>162</v>
      </c>
      <c r="G4" s="210" t="s">
        <v>172</v>
      </c>
      <c r="H4" s="211"/>
      <c r="I4" s="210" t="s">
        <v>171</v>
      </c>
      <c r="J4" s="212"/>
      <c r="K4" s="212"/>
      <c r="L4" s="211"/>
      <c r="M4" s="215" t="s">
        <v>160</v>
      </c>
      <c r="N4" s="215" t="s">
        <v>183</v>
      </c>
      <c r="O4" s="207" t="s">
        <v>170</v>
      </c>
    </row>
    <row r="5" spans="1:15" s="17" customFormat="1" ht="119.25" customHeight="1" x14ac:dyDescent="0.3">
      <c r="A5" s="214"/>
      <c r="B5" s="216"/>
      <c r="C5" s="216"/>
      <c r="D5" s="216"/>
      <c r="E5" s="216"/>
      <c r="F5" s="216"/>
      <c r="G5" s="83" t="s">
        <v>179</v>
      </c>
      <c r="H5" s="83" t="s">
        <v>180</v>
      </c>
      <c r="I5" s="83" t="s">
        <v>161</v>
      </c>
      <c r="J5" s="83" t="s">
        <v>181</v>
      </c>
      <c r="K5" s="83" t="s">
        <v>195</v>
      </c>
      <c r="L5" s="83" t="s">
        <v>182</v>
      </c>
      <c r="M5" s="216"/>
      <c r="N5" s="216"/>
      <c r="O5" s="208"/>
    </row>
    <row r="6" spans="1:15" s="20" customFormat="1" x14ac:dyDescent="0.35">
      <c r="A6" s="84">
        <v>1</v>
      </c>
      <c r="B6" s="85">
        <v>2</v>
      </c>
      <c r="C6" s="85">
        <v>3</v>
      </c>
      <c r="D6" s="85">
        <v>4</v>
      </c>
      <c r="E6" s="85">
        <v>5</v>
      </c>
      <c r="F6" s="85">
        <v>6</v>
      </c>
      <c r="G6" s="85">
        <v>7</v>
      </c>
      <c r="H6" s="85">
        <v>8</v>
      </c>
      <c r="I6" s="85" t="s">
        <v>169</v>
      </c>
      <c r="J6" s="85">
        <v>10</v>
      </c>
      <c r="K6" s="85">
        <v>11</v>
      </c>
      <c r="L6" s="85">
        <v>12</v>
      </c>
      <c r="M6" s="85">
        <v>13</v>
      </c>
      <c r="N6" s="85" t="s">
        <v>168</v>
      </c>
      <c r="O6" s="99">
        <v>15</v>
      </c>
    </row>
    <row r="7" spans="1:15" x14ac:dyDescent="0.35">
      <c r="A7" s="86" t="s">
        <v>158</v>
      </c>
      <c r="B7" s="87" t="s">
        <v>159</v>
      </c>
      <c r="C7" s="88" t="s">
        <v>158</v>
      </c>
      <c r="D7" s="88" t="s">
        <v>157</v>
      </c>
      <c r="E7" s="89" t="s">
        <v>184</v>
      </c>
      <c r="F7" s="88" t="s">
        <v>156</v>
      </c>
      <c r="G7" s="93">
        <v>12361728</v>
      </c>
      <c r="H7" s="90">
        <v>0</v>
      </c>
      <c r="I7" s="93">
        <f>K7+L7+J7</f>
        <v>2181481</v>
      </c>
      <c r="J7" s="90">
        <v>0</v>
      </c>
      <c r="K7" s="93">
        <v>2072407</v>
      </c>
      <c r="L7" s="93">
        <v>109074</v>
      </c>
      <c r="M7" s="90">
        <v>0</v>
      </c>
      <c r="N7" s="93">
        <f>G7+H7+I7+M7</f>
        <v>14543209</v>
      </c>
      <c r="O7" s="163"/>
    </row>
    <row r="8" spans="1:15" x14ac:dyDescent="0.35">
      <c r="A8" s="86" t="s">
        <v>154</v>
      </c>
      <c r="B8" s="87" t="s">
        <v>155</v>
      </c>
      <c r="C8" s="88" t="s">
        <v>154</v>
      </c>
      <c r="D8" s="88" t="s">
        <v>153</v>
      </c>
      <c r="E8" s="91">
        <v>107</v>
      </c>
      <c r="F8" s="88" t="s">
        <v>152</v>
      </c>
      <c r="G8" s="164">
        <v>0</v>
      </c>
      <c r="H8" s="164">
        <v>7074301</v>
      </c>
      <c r="I8" s="164">
        <f>J8+K8+L8</f>
        <v>693409</v>
      </c>
      <c r="J8" s="164">
        <v>571101</v>
      </c>
      <c r="K8" s="164">
        <v>84216</v>
      </c>
      <c r="L8" s="164">
        <v>38092</v>
      </c>
      <c r="M8" s="164">
        <v>554998</v>
      </c>
      <c r="N8" s="164">
        <f>G8+H8+I8+M8</f>
        <v>8322708</v>
      </c>
      <c r="O8" s="163"/>
    </row>
    <row r="9" spans="1:15" x14ac:dyDescent="0.35">
      <c r="A9" s="86" t="s">
        <v>150</v>
      </c>
      <c r="B9" s="87" t="s">
        <v>151</v>
      </c>
      <c r="C9" s="88" t="s">
        <v>150</v>
      </c>
      <c r="D9" s="88" t="s">
        <v>149</v>
      </c>
      <c r="E9" s="92">
        <v>112</v>
      </c>
      <c r="F9" s="88" t="s">
        <v>145</v>
      </c>
      <c r="G9" s="164">
        <v>0</v>
      </c>
      <c r="H9" s="164">
        <v>12238959.4</v>
      </c>
      <c r="I9" s="164">
        <f>J9+K9+L9</f>
        <v>1769147.4</v>
      </c>
      <c r="J9" s="164">
        <v>1110755.3999999999</v>
      </c>
      <c r="K9" s="164">
        <v>656546.4</v>
      </c>
      <c r="L9" s="164">
        <v>1845.6</v>
      </c>
      <c r="M9" s="164">
        <v>390668.80000000005</v>
      </c>
      <c r="N9" s="164">
        <f>G9+H9+I9+M9</f>
        <v>14398775.600000001</v>
      </c>
      <c r="O9" s="165"/>
    </row>
    <row r="10" spans="1:15" x14ac:dyDescent="0.35">
      <c r="A10" s="86" t="s">
        <v>147</v>
      </c>
      <c r="B10" s="87" t="s">
        <v>148</v>
      </c>
      <c r="C10" s="88" t="s">
        <v>147</v>
      </c>
      <c r="D10" s="88" t="s">
        <v>146</v>
      </c>
      <c r="E10" s="92">
        <v>112</v>
      </c>
      <c r="F10" s="88" t="s">
        <v>145</v>
      </c>
      <c r="G10" s="90">
        <v>0</v>
      </c>
      <c r="H10" s="90">
        <v>0</v>
      </c>
      <c r="I10" s="93">
        <f t="shared" ref="I10" si="0">SUM(J10:L10)</f>
        <v>0</v>
      </c>
      <c r="J10" s="90">
        <v>0</v>
      </c>
      <c r="K10" s="90">
        <v>0</v>
      </c>
      <c r="L10" s="90">
        <v>0</v>
      </c>
      <c r="M10" s="90">
        <v>0</v>
      </c>
      <c r="N10" s="90">
        <f t="shared" ref="N10" si="1">G10+H10+I10+M10</f>
        <v>0</v>
      </c>
      <c r="O10" s="165"/>
    </row>
    <row r="11" spans="1:15" ht="15" thickBot="1" x14ac:dyDescent="0.4">
      <c r="A11" s="94" t="s">
        <v>143</v>
      </c>
      <c r="B11" s="95" t="s">
        <v>144</v>
      </c>
      <c r="C11" s="96" t="s">
        <v>143</v>
      </c>
      <c r="D11" s="96" t="s">
        <v>142</v>
      </c>
      <c r="E11" s="97" t="s">
        <v>185</v>
      </c>
      <c r="F11" s="96" t="s">
        <v>141</v>
      </c>
      <c r="G11" s="166">
        <v>82318674</v>
      </c>
      <c r="H11" s="98">
        <v>0</v>
      </c>
      <c r="I11" s="166">
        <v>13074142</v>
      </c>
      <c r="J11" s="166">
        <v>10395714</v>
      </c>
      <c r="K11" s="166">
        <v>2225746</v>
      </c>
      <c r="L11" s="166">
        <v>452682</v>
      </c>
      <c r="M11" s="166">
        <f>N11-G11-H11-I11</f>
        <v>1452683</v>
      </c>
      <c r="N11" s="166">
        <v>96845499</v>
      </c>
      <c r="O11" s="167"/>
    </row>
    <row r="12" spans="1:15" x14ac:dyDescent="0.35">
      <c r="E12"/>
    </row>
    <row r="13" spans="1:15" x14ac:dyDescent="0.35">
      <c r="E13"/>
    </row>
    <row r="15" spans="1:15" x14ac:dyDescent="0.35">
      <c r="G15" s="17"/>
      <c r="H15" s="17"/>
      <c r="I15" s="17"/>
      <c r="J15" s="17"/>
      <c r="K15" s="17"/>
    </row>
    <row r="17" spans="5:13" x14ac:dyDescent="0.35">
      <c r="G17" s="38"/>
      <c r="H17" s="39"/>
    </row>
    <row r="18" spans="5:13" x14ac:dyDescent="0.35">
      <c r="E18" s="16"/>
      <c r="H18" s="17"/>
      <c r="I18" s="17"/>
      <c r="K18" s="40"/>
      <c r="L18" s="41"/>
    </row>
    <row r="19" spans="5:13" x14ac:dyDescent="0.35">
      <c r="E19" s="16"/>
      <c r="H19" s="15"/>
      <c r="I19" s="15"/>
    </row>
    <row r="20" spans="5:13" x14ac:dyDescent="0.35">
      <c r="F20" s="18"/>
    </row>
    <row r="21" spans="5:13" ht="17.5" x14ac:dyDescent="0.35">
      <c r="G21" s="30"/>
      <c r="J21" s="14"/>
      <c r="K21" s="14"/>
      <c r="L21" s="14"/>
      <c r="M21" s="14"/>
    </row>
    <row r="22" spans="5:13" ht="17.5" x14ac:dyDescent="0.35">
      <c r="F22" s="18"/>
      <c r="G22" s="30"/>
    </row>
    <row r="23" spans="5:13" ht="17.5" x14ac:dyDescent="0.35">
      <c r="G23" s="31"/>
    </row>
    <row r="24" spans="5:13" ht="17.5" x14ac:dyDescent="0.35">
      <c r="F24" s="18"/>
      <c r="G24" s="31"/>
    </row>
    <row r="28" spans="5:13" x14ac:dyDescent="0.35">
      <c r="F28" s="18"/>
      <c r="G28" s="18"/>
    </row>
  </sheetData>
  <mergeCells count="12">
    <mergeCell ref="O4:O5"/>
    <mergeCell ref="G3:N3"/>
    <mergeCell ref="G4:H4"/>
    <mergeCell ref="I4:L4"/>
    <mergeCell ref="A4:A5"/>
    <mergeCell ref="B4:B5"/>
    <mergeCell ref="C4:C5"/>
    <mergeCell ref="D4:D5"/>
    <mergeCell ref="E4:E5"/>
    <mergeCell ref="F4:F5"/>
    <mergeCell ref="M4:M5"/>
    <mergeCell ref="N4:N5"/>
  </mergeCells>
  <pageMargins left="0.7" right="0.7" top="0.75" bottom="0.75" header="0.3" footer="0.3"/>
  <pageSetup paperSize="9" scale="3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3"/>
  <sheetViews>
    <sheetView tabSelected="1" topLeftCell="A13" zoomScale="90" zoomScaleNormal="90" zoomScaleSheetLayoutView="80" workbookViewId="0">
      <selection activeCell="L19" sqref="L19"/>
    </sheetView>
  </sheetViews>
  <sheetFormatPr defaultColWidth="9.1796875" defaultRowHeight="11.5" x14ac:dyDescent="0.25"/>
  <cols>
    <col min="1" max="1" width="14.453125" style="3" customWidth="1"/>
    <col min="2" max="2" width="16.81640625" style="1" customWidth="1"/>
    <col min="3" max="3" width="6.81640625" style="1" customWidth="1"/>
    <col min="4" max="4" width="17.1796875" style="2" customWidth="1"/>
    <col min="5" max="5" width="35.26953125" style="2" customWidth="1"/>
    <col min="6" max="6" width="16.54296875" style="2" customWidth="1"/>
    <col min="7" max="7" width="15.81640625" style="2" customWidth="1"/>
    <col min="8" max="8" width="18.54296875" style="2" customWidth="1"/>
    <col min="9" max="9" width="12.453125" style="5" customWidth="1"/>
    <col min="10" max="10" width="15.54296875" style="5" bestFit="1" customWidth="1"/>
    <col min="11" max="11" width="16.54296875" style="2" customWidth="1"/>
    <col min="12" max="12" width="15.54296875" style="2" customWidth="1"/>
    <col min="13" max="13" width="11.26953125" style="2" bestFit="1" customWidth="1"/>
    <col min="14" max="14" width="9.1796875" style="2"/>
    <col min="15" max="15" width="12.453125" style="2" bestFit="1" customWidth="1"/>
    <col min="16" max="16384" width="9.1796875" style="2"/>
  </cols>
  <sheetData>
    <row r="1" spans="1:16" x14ac:dyDescent="0.25">
      <c r="A1" s="4" t="s">
        <v>44</v>
      </c>
    </row>
    <row r="3" spans="1:16" ht="15" customHeight="1" x14ac:dyDescent="0.25">
      <c r="A3" s="6" t="s">
        <v>187</v>
      </c>
    </row>
    <row r="4" spans="1:16" x14ac:dyDescent="0.25">
      <c r="A4" s="10"/>
      <c r="B4" s="22"/>
      <c r="C4" s="22"/>
      <c r="D4" s="9"/>
      <c r="E4" s="9"/>
      <c r="F4" s="9"/>
      <c r="G4" s="9"/>
      <c r="H4" s="9"/>
      <c r="I4" s="23"/>
      <c r="J4" s="23"/>
      <c r="K4" s="9"/>
    </row>
    <row r="5" spans="1:16" s="7" customFormat="1" ht="87.75" customHeight="1" x14ac:dyDescent="0.35">
      <c r="A5" s="76" t="s">
        <v>2</v>
      </c>
      <c r="B5" s="76" t="s">
        <v>3</v>
      </c>
      <c r="C5" s="76" t="s">
        <v>4</v>
      </c>
      <c r="D5" s="76" t="s">
        <v>5</v>
      </c>
      <c r="E5" s="76" t="s">
        <v>6</v>
      </c>
      <c r="F5" s="76" t="s">
        <v>7</v>
      </c>
      <c r="G5" s="76" t="s">
        <v>8</v>
      </c>
      <c r="H5" s="76" t="s">
        <v>9</v>
      </c>
      <c r="I5" s="76" t="s">
        <v>10</v>
      </c>
      <c r="J5" s="76" t="s">
        <v>11</v>
      </c>
      <c r="K5" s="76" t="s">
        <v>186</v>
      </c>
    </row>
    <row r="6" spans="1:16" ht="27" customHeight="1" x14ac:dyDescent="0.25">
      <c r="A6" s="8" t="s">
        <v>31</v>
      </c>
      <c r="B6" s="8" t="s">
        <v>45</v>
      </c>
      <c r="C6" s="8" t="s">
        <v>32</v>
      </c>
      <c r="D6" s="8" t="s">
        <v>33</v>
      </c>
      <c r="E6" s="8" t="s">
        <v>46</v>
      </c>
      <c r="F6" s="24">
        <v>3279737.75</v>
      </c>
      <c r="G6" s="24">
        <v>578777.25</v>
      </c>
      <c r="H6" s="8" t="s">
        <v>47</v>
      </c>
      <c r="I6" s="8" t="s">
        <v>48</v>
      </c>
      <c r="J6" s="8" t="s">
        <v>38</v>
      </c>
      <c r="K6" s="8">
        <v>2016</v>
      </c>
      <c r="M6" s="28"/>
    </row>
    <row r="7" spans="1:16" ht="38.25" customHeight="1" x14ac:dyDescent="0.25">
      <c r="A7" s="8" t="s">
        <v>31</v>
      </c>
      <c r="B7" s="8" t="s">
        <v>49</v>
      </c>
      <c r="C7" s="8" t="s">
        <v>32</v>
      </c>
      <c r="D7" s="8" t="s">
        <v>34</v>
      </c>
      <c r="E7" s="8" t="s">
        <v>50</v>
      </c>
      <c r="F7" s="24">
        <v>2632565.2599999998</v>
      </c>
      <c r="G7" s="24">
        <v>464570.34</v>
      </c>
      <c r="H7" s="8" t="s">
        <v>51</v>
      </c>
      <c r="I7" s="8" t="s">
        <v>52</v>
      </c>
      <c r="J7" s="8" t="s">
        <v>40</v>
      </c>
      <c r="K7" s="8">
        <v>2017</v>
      </c>
      <c r="M7" s="28"/>
    </row>
    <row r="8" spans="1:16" ht="50.25" customHeight="1" x14ac:dyDescent="0.25">
      <c r="A8" s="8" t="s">
        <v>31</v>
      </c>
      <c r="B8" s="8" t="s">
        <v>53</v>
      </c>
      <c r="C8" s="8" t="s">
        <v>32</v>
      </c>
      <c r="D8" s="8" t="s">
        <v>34</v>
      </c>
      <c r="E8" s="8" t="s">
        <v>54</v>
      </c>
      <c r="F8" s="24">
        <v>5626192.0800000001</v>
      </c>
      <c r="G8" s="24">
        <v>992857.42</v>
      </c>
      <c r="H8" s="8" t="s">
        <v>51</v>
      </c>
      <c r="I8" s="8" t="s">
        <v>52</v>
      </c>
      <c r="J8" s="8" t="s">
        <v>40</v>
      </c>
      <c r="K8" s="8">
        <v>2017</v>
      </c>
      <c r="M8" s="28"/>
    </row>
    <row r="9" spans="1:16" ht="409.5" x14ac:dyDescent="0.25">
      <c r="A9" s="8" t="s">
        <v>39</v>
      </c>
      <c r="B9" s="8" t="s">
        <v>55</v>
      </c>
      <c r="C9" s="8" t="s">
        <v>32</v>
      </c>
      <c r="D9" s="8" t="s">
        <v>56</v>
      </c>
      <c r="E9" s="8" t="s">
        <v>194</v>
      </c>
      <c r="F9" s="74">
        <v>55411370</v>
      </c>
      <c r="G9" s="74">
        <v>9778477.0600000024</v>
      </c>
      <c r="H9" s="8" t="s">
        <v>57</v>
      </c>
      <c r="I9" s="8" t="s">
        <v>58</v>
      </c>
      <c r="J9" s="8" t="s">
        <v>59</v>
      </c>
      <c r="K9" s="8">
        <v>2017</v>
      </c>
      <c r="L9" s="29"/>
    </row>
    <row r="10" spans="1:16" ht="51.75" customHeight="1" x14ac:dyDescent="0.25">
      <c r="A10" s="8" t="s">
        <v>35</v>
      </c>
      <c r="B10" s="8" t="s">
        <v>60</v>
      </c>
      <c r="C10" s="8" t="s">
        <v>32</v>
      </c>
      <c r="D10" s="8" t="s">
        <v>41</v>
      </c>
      <c r="E10" s="8" t="s">
        <v>61</v>
      </c>
      <c r="F10" s="24">
        <v>4550729.1500000004</v>
      </c>
      <c r="G10" s="24">
        <v>803069.85</v>
      </c>
      <c r="H10" s="8" t="s">
        <v>62</v>
      </c>
      <c r="I10" s="8" t="s">
        <v>58</v>
      </c>
      <c r="J10" s="8" t="s">
        <v>59</v>
      </c>
      <c r="K10" s="8">
        <v>2017</v>
      </c>
    </row>
    <row r="11" spans="1:16" ht="51.75" customHeight="1" x14ac:dyDescent="0.25">
      <c r="A11" s="33" t="s">
        <v>37</v>
      </c>
      <c r="B11" s="33" t="s">
        <v>63</v>
      </c>
      <c r="C11" s="33" t="s">
        <v>32</v>
      </c>
      <c r="D11" s="33" t="s">
        <v>113</v>
      </c>
      <c r="E11" s="33" t="s">
        <v>114</v>
      </c>
      <c r="F11" s="74">
        <v>5444674.6200000001</v>
      </c>
      <c r="G11" s="74">
        <v>1450623.15</v>
      </c>
      <c r="H11" s="33" t="s">
        <v>64</v>
      </c>
      <c r="I11" s="33" t="s">
        <v>58</v>
      </c>
      <c r="J11" s="33" t="s">
        <v>59</v>
      </c>
      <c r="K11" s="33">
        <v>2017</v>
      </c>
      <c r="L11" s="29"/>
    </row>
    <row r="12" spans="1:16" ht="51.75" customHeight="1" x14ac:dyDescent="0.25">
      <c r="A12" s="33" t="s">
        <v>37</v>
      </c>
      <c r="B12" s="33" t="s">
        <v>65</v>
      </c>
      <c r="C12" s="33" t="s">
        <v>32</v>
      </c>
      <c r="D12" s="33" t="s">
        <v>113</v>
      </c>
      <c r="E12" s="33" t="s">
        <v>115</v>
      </c>
      <c r="F12" s="74">
        <v>8438037.0199999996</v>
      </c>
      <c r="G12" s="74">
        <v>1489065.41</v>
      </c>
      <c r="H12" s="33" t="s">
        <v>64</v>
      </c>
      <c r="I12" s="33" t="s">
        <v>58</v>
      </c>
      <c r="J12" s="33" t="s">
        <v>59</v>
      </c>
      <c r="K12" s="33">
        <v>2017</v>
      </c>
      <c r="L12" s="35"/>
      <c r="M12" s="36"/>
      <c r="N12" s="37"/>
      <c r="O12" s="37"/>
      <c r="P12" s="37"/>
    </row>
    <row r="13" spans="1:16" ht="136.5" customHeight="1" x14ac:dyDescent="0.25">
      <c r="A13" s="8" t="s">
        <v>37</v>
      </c>
      <c r="B13" s="8" t="s">
        <v>66</v>
      </c>
      <c r="C13" s="8" t="s">
        <v>42</v>
      </c>
      <c r="D13" s="8" t="s">
        <v>67</v>
      </c>
      <c r="E13" s="8" t="s">
        <v>68</v>
      </c>
      <c r="F13" s="168">
        <v>31805159.129999999</v>
      </c>
      <c r="G13" s="74">
        <v>26022402.940000001</v>
      </c>
      <c r="H13" s="33" t="s">
        <v>69</v>
      </c>
      <c r="I13" s="33" t="s">
        <v>58</v>
      </c>
      <c r="J13" s="33" t="s">
        <v>59</v>
      </c>
      <c r="K13" s="33">
        <v>2017</v>
      </c>
      <c r="L13" s="29"/>
    </row>
    <row r="14" spans="1:16" ht="23" x14ac:dyDescent="0.25">
      <c r="A14" s="8" t="s">
        <v>31</v>
      </c>
      <c r="B14" s="8" t="s">
        <v>70</v>
      </c>
      <c r="C14" s="8" t="s">
        <v>32</v>
      </c>
      <c r="D14" s="8" t="s">
        <v>33</v>
      </c>
      <c r="E14" s="8" t="s">
        <v>46</v>
      </c>
      <c r="F14" s="74">
        <v>9852913.4000000004</v>
      </c>
      <c r="G14" s="74">
        <v>2131273.8499999996</v>
      </c>
      <c r="H14" s="8" t="s">
        <v>57</v>
      </c>
      <c r="I14" s="8" t="s">
        <v>71</v>
      </c>
      <c r="J14" s="8" t="s">
        <v>72</v>
      </c>
      <c r="K14" s="8">
        <v>2017</v>
      </c>
    </row>
    <row r="15" spans="1:16" ht="46" x14ac:dyDescent="0.25">
      <c r="A15" s="8" t="s">
        <v>35</v>
      </c>
      <c r="B15" s="8" t="s">
        <v>73</v>
      </c>
      <c r="C15" s="8" t="s">
        <v>32</v>
      </c>
      <c r="D15" s="8" t="s">
        <v>41</v>
      </c>
      <c r="E15" s="8" t="s">
        <v>74</v>
      </c>
      <c r="F15" s="74">
        <v>1345133.5</v>
      </c>
      <c r="G15" s="74">
        <v>237376.5</v>
      </c>
      <c r="H15" s="8" t="s">
        <v>90</v>
      </c>
      <c r="I15" s="8" t="s">
        <v>71</v>
      </c>
      <c r="J15" s="8" t="s">
        <v>72</v>
      </c>
      <c r="K15" s="8">
        <v>2017</v>
      </c>
    </row>
    <row r="16" spans="1:16" ht="27" customHeight="1" x14ac:dyDescent="0.25">
      <c r="A16" s="8" t="s">
        <v>35</v>
      </c>
      <c r="B16" s="8" t="s">
        <v>77</v>
      </c>
      <c r="C16" s="8" t="s">
        <v>32</v>
      </c>
      <c r="D16" s="8" t="s">
        <v>36</v>
      </c>
      <c r="E16" s="8" t="s">
        <v>78</v>
      </c>
      <c r="F16" s="24">
        <v>11675260.34</v>
      </c>
      <c r="G16" s="24">
        <v>2060340.0600000005</v>
      </c>
      <c r="H16" s="8" t="s">
        <v>79</v>
      </c>
      <c r="I16" s="8" t="s">
        <v>80</v>
      </c>
      <c r="J16" s="8" t="s">
        <v>81</v>
      </c>
      <c r="K16" s="8">
        <v>2017</v>
      </c>
    </row>
    <row r="17" spans="1:15" ht="149.5" x14ac:dyDescent="0.3">
      <c r="A17" s="8" t="s">
        <v>37</v>
      </c>
      <c r="B17" s="8" t="s">
        <v>82</v>
      </c>
      <c r="C17" s="8" t="s">
        <v>32</v>
      </c>
      <c r="D17" s="8" t="s">
        <v>116</v>
      </c>
      <c r="E17" s="8" t="s">
        <v>83</v>
      </c>
      <c r="F17" s="24">
        <v>82389409.430000007</v>
      </c>
      <c r="G17" s="24">
        <v>35792144.700000003</v>
      </c>
      <c r="H17" s="8" t="s">
        <v>84</v>
      </c>
      <c r="I17" s="8" t="s">
        <v>80</v>
      </c>
      <c r="J17" s="8" t="s">
        <v>81</v>
      </c>
      <c r="K17" s="8">
        <v>2017</v>
      </c>
      <c r="L17" s="29"/>
      <c r="O17" s="32"/>
    </row>
    <row r="18" spans="1:15" ht="75.75" customHeight="1" x14ac:dyDescent="0.3">
      <c r="A18" s="8" t="s">
        <v>35</v>
      </c>
      <c r="B18" s="8" t="s">
        <v>85</v>
      </c>
      <c r="C18" s="8" t="s">
        <v>32</v>
      </c>
      <c r="D18" s="8" t="s">
        <v>36</v>
      </c>
      <c r="E18" s="8" t="s">
        <v>86</v>
      </c>
      <c r="F18" s="74">
        <v>2546588.75</v>
      </c>
      <c r="G18" s="74">
        <v>449398.00999999978</v>
      </c>
      <c r="H18" s="8" t="s">
        <v>79</v>
      </c>
      <c r="I18" s="8" t="s">
        <v>87</v>
      </c>
      <c r="J18" s="8" t="s">
        <v>43</v>
      </c>
      <c r="K18" s="8">
        <v>2017</v>
      </c>
      <c r="O18" s="32"/>
    </row>
    <row r="19" spans="1:15" ht="76.5" customHeight="1" x14ac:dyDescent="0.25">
      <c r="A19" s="8" t="s">
        <v>37</v>
      </c>
      <c r="B19" s="8" t="s">
        <v>88</v>
      </c>
      <c r="C19" s="8" t="s">
        <v>42</v>
      </c>
      <c r="D19" s="8" t="s">
        <v>117</v>
      </c>
      <c r="E19" s="8" t="s">
        <v>89</v>
      </c>
      <c r="F19" s="24">
        <v>57437264.240000002</v>
      </c>
      <c r="G19" s="24">
        <v>10135987.82</v>
      </c>
      <c r="H19" s="8" t="s">
        <v>90</v>
      </c>
      <c r="I19" s="269" t="s">
        <v>196</v>
      </c>
      <c r="J19" s="269" t="s">
        <v>178</v>
      </c>
      <c r="K19" s="8" t="s">
        <v>198</v>
      </c>
      <c r="L19" s="29"/>
    </row>
    <row r="20" spans="1:15" ht="57.5" x14ac:dyDescent="0.25">
      <c r="A20" s="8" t="s">
        <v>31</v>
      </c>
      <c r="B20" s="8" t="s">
        <v>118</v>
      </c>
      <c r="C20" s="8" t="s">
        <v>32</v>
      </c>
      <c r="D20" s="8" t="s">
        <v>119</v>
      </c>
      <c r="E20" s="8" t="s">
        <v>120</v>
      </c>
      <c r="F20" s="74">
        <v>3476734.78</v>
      </c>
      <c r="G20" s="74">
        <v>613541.46</v>
      </c>
      <c r="H20" s="8" t="s">
        <v>121</v>
      </c>
      <c r="I20" s="8" t="s">
        <v>122</v>
      </c>
      <c r="J20" s="8" t="s">
        <v>123</v>
      </c>
      <c r="K20" s="8">
        <v>2018</v>
      </c>
    </row>
    <row r="21" spans="1:15" ht="66" customHeight="1" x14ac:dyDescent="0.25">
      <c r="A21" s="8" t="s">
        <v>35</v>
      </c>
      <c r="B21" s="8" t="s">
        <v>124</v>
      </c>
      <c r="C21" s="8" t="s">
        <v>32</v>
      </c>
      <c r="D21" s="8" t="s">
        <v>41</v>
      </c>
      <c r="E21" s="8" t="s">
        <v>125</v>
      </c>
      <c r="F21" s="75">
        <v>3046312.4</v>
      </c>
      <c r="G21" s="75">
        <v>537584.55000000005</v>
      </c>
      <c r="H21" s="8" t="s">
        <v>126</v>
      </c>
      <c r="I21" s="8" t="s">
        <v>127</v>
      </c>
      <c r="J21" s="8" t="s">
        <v>128</v>
      </c>
      <c r="K21" s="8">
        <v>2018</v>
      </c>
      <c r="L21" s="28"/>
    </row>
    <row r="22" spans="1:15" ht="51" customHeight="1" x14ac:dyDescent="0.25">
      <c r="A22" s="33" t="s">
        <v>31</v>
      </c>
      <c r="B22" s="33" t="s">
        <v>137</v>
      </c>
      <c r="C22" s="33" t="s">
        <v>32</v>
      </c>
      <c r="D22" s="33" t="s">
        <v>34</v>
      </c>
      <c r="E22" s="33" t="s">
        <v>138</v>
      </c>
      <c r="F22" s="74">
        <v>11024162.73</v>
      </c>
      <c r="G22" s="74">
        <v>1945440.56</v>
      </c>
      <c r="H22" s="33" t="s">
        <v>191</v>
      </c>
      <c r="I22" s="33" t="s">
        <v>139</v>
      </c>
      <c r="J22" s="33" t="s">
        <v>140</v>
      </c>
      <c r="K22" s="33">
        <v>2019</v>
      </c>
      <c r="L22" s="148"/>
    </row>
    <row r="23" spans="1:15" ht="103.5" x14ac:dyDescent="0.25">
      <c r="A23" s="78" t="s">
        <v>37</v>
      </c>
      <c r="B23" s="78" t="s">
        <v>75</v>
      </c>
      <c r="C23" s="33" t="s">
        <v>42</v>
      </c>
      <c r="D23" s="79" t="s">
        <v>190</v>
      </c>
      <c r="E23" s="79" t="s">
        <v>76</v>
      </c>
      <c r="F23" s="75">
        <v>171473124.96000001</v>
      </c>
      <c r="G23" s="75">
        <v>31549791.799999997</v>
      </c>
      <c r="H23" s="80" t="s">
        <v>176</v>
      </c>
      <c r="I23" s="81" t="s">
        <v>177</v>
      </c>
      <c r="J23" s="77" t="s">
        <v>178</v>
      </c>
      <c r="K23" s="77" t="s">
        <v>197</v>
      </c>
      <c r="L23" s="29"/>
    </row>
  </sheetData>
  <autoFilter ref="A5:K24" xr:uid="{00000000-0009-0000-0000-000001000000}"/>
  <pageMargins left="0.7" right="0.7" top="0.75" bottom="0.75" header="0.3" footer="0.3"/>
  <pageSetup paperSize="8"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23"/>
  <sheetViews>
    <sheetView topLeftCell="A16" zoomScale="80" zoomScaleNormal="80" zoomScaleSheetLayoutView="90" workbookViewId="0">
      <selection activeCell="C47" sqref="C47"/>
    </sheetView>
  </sheetViews>
  <sheetFormatPr defaultColWidth="9.1796875" defaultRowHeight="11.5" x14ac:dyDescent="0.25"/>
  <cols>
    <col min="1" max="1" width="28.453125" style="2" customWidth="1"/>
    <col min="2" max="2" width="23.26953125" style="2" customWidth="1"/>
    <col min="3" max="3" width="33" style="2" customWidth="1"/>
    <col min="4" max="4" width="18" style="2" bestFit="1" customWidth="1"/>
    <col min="5" max="5" width="28.7265625" style="2" bestFit="1" customWidth="1"/>
    <col min="6" max="7" width="21.453125" style="2" customWidth="1"/>
    <col min="8" max="8" width="27" style="2" customWidth="1"/>
    <col min="9" max="9" width="17.453125" style="2" customWidth="1"/>
    <col min="10" max="10" width="14.7265625" style="2" customWidth="1"/>
    <col min="11" max="11" width="16.81640625" style="2" customWidth="1"/>
    <col min="12" max="12" width="14.81640625" style="2" customWidth="1"/>
    <col min="13" max="13" width="36.54296875" style="2" hidden="1" customWidth="1"/>
    <col min="14" max="14" width="37.1796875" style="2" hidden="1" customWidth="1"/>
    <col min="15" max="16384" width="9.1796875" style="2"/>
  </cols>
  <sheetData>
    <row r="1" spans="1:34" x14ac:dyDescent="0.25">
      <c r="A1" s="9" t="s">
        <v>44</v>
      </c>
      <c r="B1" s="4"/>
      <c r="C1" s="4"/>
    </row>
    <row r="2" spans="1:34" x14ac:dyDescent="0.25">
      <c r="B2" s="4"/>
      <c r="C2" s="4"/>
    </row>
    <row r="3" spans="1:34" x14ac:dyDescent="0.25">
      <c r="A3" s="9" t="s">
        <v>188</v>
      </c>
      <c r="B3" s="4"/>
      <c r="C3" s="4"/>
    </row>
    <row r="4" spans="1:34" ht="7.5" customHeight="1" thickBot="1" x14ac:dyDescent="0.3">
      <c r="A4" s="4"/>
      <c r="B4" s="4"/>
      <c r="C4" s="4"/>
    </row>
    <row r="5" spans="1:34" s="9" customFormat="1" ht="111" customHeight="1" x14ac:dyDescent="0.25">
      <c r="A5" s="25" t="s">
        <v>14</v>
      </c>
      <c r="B5" s="26" t="s">
        <v>1</v>
      </c>
      <c r="C5" s="26" t="s">
        <v>12</v>
      </c>
      <c r="D5" s="26" t="s">
        <v>28</v>
      </c>
      <c r="E5" s="26" t="s">
        <v>29</v>
      </c>
      <c r="F5" s="26" t="s">
        <v>30</v>
      </c>
      <c r="G5" s="26" t="s">
        <v>0</v>
      </c>
      <c r="H5" s="26" t="s">
        <v>13</v>
      </c>
      <c r="I5" s="26" t="s">
        <v>15</v>
      </c>
      <c r="J5" s="26" t="s">
        <v>18</v>
      </c>
      <c r="K5" s="26" t="s">
        <v>17</v>
      </c>
      <c r="L5" s="21" t="s">
        <v>16</v>
      </c>
      <c r="N5" s="11" t="s">
        <v>362</v>
      </c>
    </row>
    <row r="6" spans="1:34" s="34" customFormat="1" ht="26" x14ac:dyDescent="0.25">
      <c r="A6" s="42" t="s">
        <v>91</v>
      </c>
      <c r="B6" s="12" t="s">
        <v>55</v>
      </c>
      <c r="C6" s="149" t="s">
        <v>92</v>
      </c>
      <c r="D6" s="169">
        <v>55411370</v>
      </c>
      <c r="E6" s="169">
        <v>9778477.0600000005</v>
      </c>
      <c r="F6" s="169">
        <f>SUM(D6:E6)</f>
        <v>65189847.060000002</v>
      </c>
      <c r="G6" s="44" t="s">
        <v>93</v>
      </c>
      <c r="H6" s="44" t="s">
        <v>94</v>
      </c>
      <c r="I6" s="44">
        <v>25</v>
      </c>
      <c r="J6" s="169">
        <v>63306464.830000006</v>
      </c>
      <c r="K6" s="169">
        <v>62631814.580000013</v>
      </c>
      <c r="L6" s="170">
        <v>53237025.109999999</v>
      </c>
      <c r="M6" s="134"/>
      <c r="N6" s="134"/>
      <c r="O6" s="29"/>
      <c r="P6" s="29"/>
      <c r="Q6" s="29"/>
      <c r="R6" s="29"/>
      <c r="S6" s="29"/>
      <c r="T6" s="29"/>
      <c r="U6" s="29"/>
      <c r="V6" s="29"/>
      <c r="W6" s="29"/>
      <c r="X6" s="29"/>
      <c r="Y6" s="29"/>
      <c r="Z6" s="29"/>
      <c r="AA6" s="29"/>
      <c r="AB6" s="29"/>
      <c r="AC6" s="29"/>
      <c r="AD6" s="29"/>
      <c r="AE6" s="29"/>
      <c r="AF6" s="29"/>
      <c r="AG6" s="29"/>
      <c r="AH6" s="29"/>
    </row>
    <row r="7" spans="1:34" s="34" customFormat="1" ht="57" customHeight="1" x14ac:dyDescent="0.35">
      <c r="A7" s="140" t="s">
        <v>95</v>
      </c>
      <c r="B7" s="12" t="s">
        <v>45</v>
      </c>
      <c r="C7" s="149" t="s">
        <v>377</v>
      </c>
      <c r="D7" s="43">
        <v>21250000</v>
      </c>
      <c r="E7" s="43">
        <f>2500000+1250000</f>
        <v>3750000</v>
      </c>
      <c r="F7" s="43">
        <f t="shared" ref="F7:F13" si="0">D7+E7</f>
        <v>25000000</v>
      </c>
      <c r="G7" s="44" t="s">
        <v>93</v>
      </c>
      <c r="H7" s="44" t="s">
        <v>94</v>
      </c>
      <c r="I7" s="44">
        <v>4</v>
      </c>
      <c r="J7" s="43">
        <v>3858515</v>
      </c>
      <c r="K7" s="43">
        <v>3858515</v>
      </c>
      <c r="L7" s="45">
        <v>3279737.75</v>
      </c>
      <c r="M7" s="134" t="s">
        <v>375</v>
      </c>
      <c r="N7" s="133" t="s">
        <v>358</v>
      </c>
      <c r="O7" s="29"/>
      <c r="P7" s="29"/>
      <c r="Q7" s="29"/>
      <c r="R7" s="29"/>
      <c r="S7" s="29"/>
      <c r="T7" s="29"/>
      <c r="U7" s="29"/>
      <c r="V7" s="29"/>
      <c r="W7" s="29"/>
      <c r="X7" s="29"/>
      <c r="Y7" s="29"/>
      <c r="Z7" s="29"/>
      <c r="AA7" s="29"/>
      <c r="AB7" s="29"/>
      <c r="AC7" s="29"/>
      <c r="AD7" s="29"/>
      <c r="AE7" s="29"/>
      <c r="AF7" s="29"/>
      <c r="AG7" s="29"/>
      <c r="AH7" s="29"/>
    </row>
    <row r="8" spans="1:34" s="34" customFormat="1" ht="57.75" customHeight="1" x14ac:dyDescent="0.35">
      <c r="A8" s="141" t="s">
        <v>96</v>
      </c>
      <c r="B8" s="12" t="s">
        <v>97</v>
      </c>
      <c r="C8" s="150" t="s">
        <v>378</v>
      </c>
      <c r="D8" s="43">
        <v>1375804.18</v>
      </c>
      <c r="E8" s="43">
        <v>242788.97</v>
      </c>
      <c r="F8" s="43">
        <f t="shared" si="0"/>
        <v>1618593.15</v>
      </c>
      <c r="G8" s="44" t="s">
        <v>93</v>
      </c>
      <c r="H8" s="44" t="s">
        <v>94</v>
      </c>
      <c r="I8" s="44">
        <v>1</v>
      </c>
      <c r="J8" s="43">
        <v>1521135.6</v>
      </c>
      <c r="K8" s="43">
        <v>1521135.6</v>
      </c>
      <c r="L8" s="45">
        <v>1292965.26</v>
      </c>
      <c r="M8" s="134" t="s">
        <v>363</v>
      </c>
      <c r="N8" s="133" t="s">
        <v>359</v>
      </c>
      <c r="O8" s="29"/>
      <c r="P8" s="29"/>
      <c r="Q8" s="29"/>
      <c r="R8" s="29"/>
      <c r="S8" s="29"/>
      <c r="T8" s="29"/>
      <c r="U8" s="29"/>
      <c r="V8" s="29"/>
      <c r="W8" s="29"/>
      <c r="X8" s="29"/>
      <c r="Y8" s="29"/>
      <c r="Z8" s="29"/>
      <c r="AA8" s="29"/>
      <c r="AB8" s="29"/>
      <c r="AC8" s="29"/>
      <c r="AD8" s="29"/>
      <c r="AE8" s="29"/>
      <c r="AF8" s="29"/>
      <c r="AG8" s="29"/>
      <c r="AH8" s="29"/>
    </row>
    <row r="9" spans="1:34" s="34" customFormat="1" ht="81" customHeight="1" x14ac:dyDescent="0.35">
      <c r="A9" s="141" t="s">
        <v>98</v>
      </c>
      <c r="B9" s="12" t="s">
        <v>99</v>
      </c>
      <c r="C9" s="149" t="s">
        <v>379</v>
      </c>
      <c r="D9" s="43">
        <v>3527180.72</v>
      </c>
      <c r="E9" s="43">
        <f>(D9/0.85)*0.15</f>
        <v>622443.65647058829</v>
      </c>
      <c r="F9" s="43">
        <f t="shared" si="0"/>
        <v>4149624.3764705886</v>
      </c>
      <c r="G9" s="44" t="s">
        <v>93</v>
      </c>
      <c r="H9" s="44" t="s">
        <v>94</v>
      </c>
      <c r="I9" s="44">
        <v>4</v>
      </c>
      <c r="J9" s="43">
        <v>6138624.5</v>
      </c>
      <c r="K9" s="43">
        <v>6138624.5</v>
      </c>
      <c r="L9" s="45">
        <v>5217830.82</v>
      </c>
      <c r="M9" s="134" t="s">
        <v>363</v>
      </c>
      <c r="N9" s="133" t="s">
        <v>357</v>
      </c>
      <c r="O9" s="29"/>
      <c r="P9" s="29"/>
      <c r="Q9" s="29"/>
      <c r="R9" s="29"/>
      <c r="S9" s="29"/>
      <c r="T9" s="29"/>
      <c r="U9" s="29"/>
      <c r="V9" s="29"/>
      <c r="W9" s="29"/>
      <c r="X9" s="29"/>
      <c r="Y9" s="29"/>
      <c r="Z9" s="29"/>
      <c r="AA9" s="29"/>
      <c r="AB9" s="29"/>
      <c r="AC9" s="29"/>
      <c r="AD9" s="29"/>
      <c r="AE9" s="29"/>
      <c r="AF9" s="29"/>
      <c r="AG9" s="29"/>
      <c r="AH9" s="29"/>
    </row>
    <row r="10" spans="1:34" s="34" customFormat="1" ht="73.5" customHeight="1" x14ac:dyDescent="0.35">
      <c r="A10" s="142" t="s">
        <v>100</v>
      </c>
      <c r="B10" s="12" t="s">
        <v>70</v>
      </c>
      <c r="C10" s="149" t="s">
        <v>380</v>
      </c>
      <c r="D10" s="43">
        <v>17335512</v>
      </c>
      <c r="E10" s="43">
        <f>2039472+1019736</f>
        <v>3059208</v>
      </c>
      <c r="F10" s="43">
        <f t="shared" si="0"/>
        <v>20394720</v>
      </c>
      <c r="G10" s="44" t="s">
        <v>93</v>
      </c>
      <c r="H10" s="44" t="s">
        <v>94</v>
      </c>
      <c r="I10" s="44">
        <v>16</v>
      </c>
      <c r="J10" s="43">
        <v>11335026</v>
      </c>
      <c r="K10" s="43">
        <v>11335026</v>
      </c>
      <c r="L10" s="45">
        <v>9301126.3399999999</v>
      </c>
      <c r="M10" s="134" t="s">
        <v>355</v>
      </c>
      <c r="N10" s="133" t="s">
        <v>356</v>
      </c>
      <c r="O10" s="29"/>
      <c r="P10" s="29"/>
      <c r="Q10" s="29"/>
      <c r="R10" s="29"/>
      <c r="S10" s="29"/>
      <c r="T10" s="29"/>
      <c r="U10" s="29"/>
      <c r="V10" s="29"/>
      <c r="W10" s="29"/>
      <c r="X10" s="29"/>
      <c r="Y10" s="29"/>
      <c r="Z10" s="29"/>
      <c r="AA10" s="29"/>
      <c r="AB10" s="29"/>
      <c r="AC10" s="29"/>
      <c r="AD10" s="29"/>
      <c r="AE10" s="29"/>
      <c r="AF10" s="29"/>
      <c r="AG10" s="29"/>
      <c r="AH10" s="29"/>
    </row>
    <row r="11" spans="1:34" s="34" customFormat="1" ht="66" customHeight="1" x14ac:dyDescent="0.35">
      <c r="A11" s="143" t="s">
        <v>101</v>
      </c>
      <c r="B11" s="12" t="s">
        <v>60</v>
      </c>
      <c r="C11" s="149" t="s">
        <v>381</v>
      </c>
      <c r="D11" s="139">
        <v>4556000</v>
      </c>
      <c r="E11" s="139">
        <v>804000</v>
      </c>
      <c r="F11" s="43">
        <f t="shared" si="0"/>
        <v>5360000</v>
      </c>
      <c r="G11" s="44" t="s">
        <v>93</v>
      </c>
      <c r="H11" s="44" t="s">
        <v>94</v>
      </c>
      <c r="I11" s="44">
        <v>5</v>
      </c>
      <c r="J11" s="43">
        <v>5353799</v>
      </c>
      <c r="K11" s="43">
        <v>5353799</v>
      </c>
      <c r="L11" s="45">
        <f>J11*0.85</f>
        <v>4550729.1499999994</v>
      </c>
      <c r="M11" s="136" t="s">
        <v>374</v>
      </c>
      <c r="N11" s="137" t="s">
        <v>366</v>
      </c>
      <c r="O11" s="29"/>
      <c r="P11" s="29"/>
      <c r="Q11" s="29"/>
      <c r="R11" s="29"/>
      <c r="S11" s="29"/>
      <c r="T11" s="29"/>
      <c r="U11" s="29"/>
      <c r="V11" s="29"/>
      <c r="W11" s="29"/>
      <c r="X11" s="29"/>
      <c r="Y11" s="29"/>
      <c r="Z11" s="29"/>
      <c r="AA11" s="29"/>
      <c r="AB11" s="29"/>
      <c r="AC11" s="29"/>
      <c r="AD11" s="29"/>
      <c r="AE11" s="29"/>
      <c r="AF11" s="29"/>
      <c r="AG11" s="29"/>
      <c r="AH11" s="29"/>
    </row>
    <row r="12" spans="1:34" s="34" customFormat="1" ht="84.75" customHeight="1" x14ac:dyDescent="0.35">
      <c r="A12" s="143" t="s">
        <v>102</v>
      </c>
      <c r="B12" s="12" t="s">
        <v>77</v>
      </c>
      <c r="C12" s="149" t="s">
        <v>382</v>
      </c>
      <c r="D12" s="43">
        <v>12273226.869999999</v>
      </c>
      <c r="E12" s="43">
        <f>1443910.04+721953.53</f>
        <v>2165863.5700000003</v>
      </c>
      <c r="F12" s="43">
        <f t="shared" si="0"/>
        <v>14439090.439999999</v>
      </c>
      <c r="G12" s="44" t="s">
        <v>93</v>
      </c>
      <c r="H12" s="44" t="s">
        <v>94</v>
      </c>
      <c r="I12" s="44">
        <v>2</v>
      </c>
      <c r="J12" s="43">
        <v>13735600.4</v>
      </c>
      <c r="K12" s="43">
        <v>13735600.4</v>
      </c>
      <c r="L12" s="45">
        <f>J12*0.85</f>
        <v>11675260.34</v>
      </c>
      <c r="M12" s="136" t="s">
        <v>372</v>
      </c>
      <c r="N12" s="133" t="s">
        <v>367</v>
      </c>
      <c r="O12" s="29"/>
      <c r="P12" s="29"/>
      <c r="Q12" s="29"/>
      <c r="R12" s="29"/>
      <c r="S12" s="29"/>
      <c r="T12" s="29"/>
      <c r="U12" s="29"/>
      <c r="V12" s="29"/>
      <c r="W12" s="29"/>
      <c r="X12" s="29"/>
      <c r="Y12" s="29"/>
      <c r="Z12" s="29"/>
      <c r="AA12" s="29"/>
      <c r="AB12" s="29"/>
      <c r="AC12" s="29"/>
      <c r="AD12" s="29"/>
      <c r="AE12" s="29"/>
      <c r="AF12" s="29"/>
      <c r="AG12" s="29"/>
      <c r="AH12" s="29"/>
    </row>
    <row r="13" spans="1:34" s="34" customFormat="1" ht="75" customHeight="1" x14ac:dyDescent="0.35">
      <c r="A13" s="141" t="s">
        <v>103</v>
      </c>
      <c r="B13" s="46" t="s">
        <v>85</v>
      </c>
      <c r="C13" s="149" t="s">
        <v>383</v>
      </c>
      <c r="D13" s="43">
        <v>16424346</v>
      </c>
      <c r="E13" s="43">
        <f>1449207+1449207</f>
        <v>2898414</v>
      </c>
      <c r="F13" s="43">
        <f t="shared" si="0"/>
        <v>19322760</v>
      </c>
      <c r="G13" s="44" t="s">
        <v>93</v>
      </c>
      <c r="H13" s="44" t="s">
        <v>94</v>
      </c>
      <c r="I13" s="44">
        <v>2</v>
      </c>
      <c r="J13" s="43">
        <v>1999938.76</v>
      </c>
      <c r="K13" s="43">
        <v>1999938.76</v>
      </c>
      <c r="L13" s="45">
        <f>J13*0.85</f>
        <v>1699947.946</v>
      </c>
      <c r="M13" s="136" t="s">
        <v>371</v>
      </c>
      <c r="N13" s="133" t="s">
        <v>368</v>
      </c>
      <c r="O13" s="29"/>
      <c r="P13" s="29"/>
      <c r="Q13" s="29"/>
      <c r="R13" s="29"/>
      <c r="S13" s="29"/>
      <c r="T13" s="29"/>
      <c r="U13" s="29"/>
      <c r="V13" s="29"/>
      <c r="W13" s="29"/>
      <c r="X13" s="29"/>
      <c r="Y13" s="29"/>
      <c r="Z13" s="29"/>
      <c r="AA13" s="29"/>
      <c r="AB13" s="29"/>
      <c r="AC13" s="29"/>
      <c r="AD13" s="29"/>
      <c r="AE13" s="29"/>
      <c r="AF13" s="29"/>
      <c r="AG13" s="29"/>
      <c r="AH13" s="29"/>
    </row>
    <row r="14" spans="1:34" s="34" customFormat="1" ht="52" x14ac:dyDescent="0.25">
      <c r="A14" s="144" t="s">
        <v>104</v>
      </c>
      <c r="B14" s="12" t="s">
        <v>63</v>
      </c>
      <c r="C14" s="149" t="s">
        <v>105</v>
      </c>
      <c r="D14" s="43">
        <v>15197760</v>
      </c>
      <c r="E14" s="43">
        <f>F14-D14</f>
        <v>1607218</v>
      </c>
      <c r="F14" s="43">
        <v>16804978</v>
      </c>
      <c r="G14" s="44" t="s">
        <v>93</v>
      </c>
      <c r="H14" s="44" t="s">
        <v>94</v>
      </c>
      <c r="I14" s="44">
        <v>55</v>
      </c>
      <c r="J14" s="169">
        <v>7018262.8799999999</v>
      </c>
      <c r="K14" s="169">
        <v>6141482.4900000002</v>
      </c>
      <c r="L14" s="170">
        <v>4956571.53</v>
      </c>
      <c r="M14" s="134"/>
      <c r="N14" s="134"/>
      <c r="O14" s="29"/>
      <c r="P14" s="29"/>
      <c r="Q14" s="29"/>
      <c r="R14" s="29"/>
      <c r="S14" s="29"/>
      <c r="T14" s="29"/>
      <c r="U14" s="29"/>
      <c r="V14" s="29"/>
      <c r="W14" s="29"/>
      <c r="X14" s="29"/>
      <c r="Y14" s="29"/>
      <c r="Z14" s="29"/>
      <c r="AA14" s="29"/>
      <c r="AB14" s="29"/>
      <c r="AC14" s="29"/>
      <c r="AD14" s="29"/>
      <c r="AE14" s="29"/>
      <c r="AF14" s="29"/>
      <c r="AG14" s="29"/>
      <c r="AH14" s="29"/>
    </row>
    <row r="15" spans="1:34" s="34" customFormat="1" ht="39.5" thickBot="1" x14ac:dyDescent="0.3">
      <c r="A15" s="144" t="s">
        <v>106</v>
      </c>
      <c r="B15" s="12" t="s">
        <v>65</v>
      </c>
      <c r="C15" s="151" t="s">
        <v>107</v>
      </c>
      <c r="D15" s="169">
        <v>9410060</v>
      </c>
      <c r="E15" s="169">
        <f>F15-D15</f>
        <v>941006</v>
      </c>
      <c r="F15" s="169">
        <v>10351066</v>
      </c>
      <c r="G15" s="44" t="s">
        <v>93</v>
      </c>
      <c r="H15" s="44" t="s">
        <v>94</v>
      </c>
      <c r="I15" s="44">
        <v>7</v>
      </c>
      <c r="J15" s="169">
        <v>10427510.67</v>
      </c>
      <c r="K15" s="169">
        <v>9800832.7899999991</v>
      </c>
      <c r="L15" s="170">
        <v>7995645.8300000001</v>
      </c>
      <c r="M15" s="134"/>
      <c r="N15" s="134"/>
      <c r="O15" s="29"/>
      <c r="P15" s="29"/>
      <c r="Q15" s="29"/>
      <c r="R15" s="29"/>
      <c r="S15" s="29"/>
      <c r="T15" s="29"/>
      <c r="U15" s="29"/>
      <c r="V15" s="29"/>
      <c r="W15" s="29"/>
      <c r="X15" s="29"/>
      <c r="Y15" s="29"/>
      <c r="Z15" s="29"/>
      <c r="AA15" s="29"/>
      <c r="AB15" s="29"/>
      <c r="AC15" s="29"/>
      <c r="AD15" s="29"/>
      <c r="AE15" s="29"/>
      <c r="AF15" s="29"/>
      <c r="AG15" s="29"/>
      <c r="AH15" s="29"/>
    </row>
    <row r="16" spans="1:34" s="34" customFormat="1" ht="39.5" thickBot="1" x14ac:dyDescent="0.3">
      <c r="A16" s="144" t="s">
        <v>108</v>
      </c>
      <c r="B16" s="12" t="s">
        <v>82</v>
      </c>
      <c r="C16" s="151" t="s">
        <v>109</v>
      </c>
      <c r="D16" s="169">
        <v>85280193.170000002</v>
      </c>
      <c r="E16" s="169">
        <f>F16-D16</f>
        <v>9488732.9899999946</v>
      </c>
      <c r="F16" s="169">
        <v>94768926.159999996</v>
      </c>
      <c r="G16" s="44" t="s">
        <v>93</v>
      </c>
      <c r="H16" s="44" t="s">
        <v>94</v>
      </c>
      <c r="I16" s="44">
        <v>17</v>
      </c>
      <c r="J16" s="169">
        <v>123150091.84999999</v>
      </c>
      <c r="K16" s="169">
        <v>116607015.19</v>
      </c>
      <c r="L16" s="170">
        <v>81260994.380000025</v>
      </c>
      <c r="M16" s="134"/>
      <c r="N16" s="134"/>
      <c r="O16" s="29"/>
      <c r="P16" s="29"/>
      <c r="Q16" s="29"/>
      <c r="R16" s="29"/>
      <c r="S16" s="29"/>
      <c r="T16" s="29"/>
      <c r="U16" s="29"/>
      <c r="V16" s="29"/>
      <c r="W16" s="29"/>
      <c r="X16" s="29"/>
      <c r="Y16" s="29"/>
      <c r="Z16" s="29"/>
      <c r="AA16" s="29"/>
      <c r="AB16" s="29"/>
      <c r="AC16" s="29"/>
      <c r="AD16" s="29"/>
      <c r="AE16" s="29"/>
      <c r="AF16" s="29"/>
      <c r="AG16" s="29"/>
      <c r="AH16" s="29"/>
    </row>
    <row r="17" spans="1:34" s="34" customFormat="1" ht="43.5" x14ac:dyDescent="0.35">
      <c r="A17" s="144" t="s">
        <v>129</v>
      </c>
      <c r="B17" s="47" t="s">
        <v>73</v>
      </c>
      <c r="C17" s="149" t="s">
        <v>384</v>
      </c>
      <c r="D17" s="43">
        <v>2882468.08</v>
      </c>
      <c r="E17" s="43">
        <v>508670.84</v>
      </c>
      <c r="F17" s="43">
        <f>D17+E17</f>
        <v>3391138.92</v>
      </c>
      <c r="G17" s="44" t="s">
        <v>93</v>
      </c>
      <c r="H17" s="44" t="s">
        <v>94</v>
      </c>
      <c r="I17" s="44">
        <v>2</v>
      </c>
      <c r="J17" s="43">
        <v>1582510</v>
      </c>
      <c r="K17" s="43">
        <v>1582510</v>
      </c>
      <c r="L17" s="45">
        <f>J17*0.85</f>
        <v>1345133.5</v>
      </c>
      <c r="M17" s="136" t="s">
        <v>372</v>
      </c>
      <c r="N17" s="133" t="s">
        <v>369</v>
      </c>
      <c r="O17" s="29"/>
      <c r="P17" s="29"/>
      <c r="Q17" s="29"/>
      <c r="R17" s="29"/>
      <c r="S17" s="29"/>
      <c r="T17" s="29"/>
      <c r="U17" s="29"/>
      <c r="V17" s="29"/>
      <c r="W17" s="29"/>
      <c r="X17" s="29"/>
      <c r="Y17" s="29"/>
      <c r="Z17" s="29"/>
      <c r="AA17" s="29"/>
      <c r="AB17" s="29"/>
      <c r="AC17" s="29"/>
      <c r="AD17" s="29"/>
      <c r="AE17" s="29"/>
      <c r="AF17" s="29"/>
      <c r="AG17" s="29"/>
      <c r="AH17" s="29"/>
    </row>
    <row r="18" spans="1:34" s="34" customFormat="1" ht="68.25" customHeight="1" x14ac:dyDescent="0.35">
      <c r="A18" s="145" t="s">
        <v>130</v>
      </c>
      <c r="B18" s="48" t="s">
        <v>118</v>
      </c>
      <c r="C18" s="152" t="s">
        <v>385</v>
      </c>
      <c r="D18" s="49">
        <v>5866360</v>
      </c>
      <c r="E18" s="49">
        <v>1035240</v>
      </c>
      <c r="F18" s="49">
        <f>D18+E18</f>
        <v>6901600</v>
      </c>
      <c r="G18" s="50" t="s">
        <v>93</v>
      </c>
      <c r="H18" s="50" t="s">
        <v>94</v>
      </c>
      <c r="I18" s="50">
        <v>2</v>
      </c>
      <c r="J18" s="49">
        <v>2096781</v>
      </c>
      <c r="K18" s="49">
        <v>2096781</v>
      </c>
      <c r="L18" s="45">
        <v>1782263.84</v>
      </c>
      <c r="M18" s="134" t="s">
        <v>365</v>
      </c>
      <c r="N18" s="133" t="s">
        <v>360</v>
      </c>
      <c r="O18" s="29"/>
      <c r="P18" s="29"/>
      <c r="Q18" s="29"/>
      <c r="R18" s="29"/>
      <c r="S18" s="29"/>
      <c r="T18" s="29"/>
      <c r="U18" s="29"/>
      <c r="V18" s="29"/>
      <c r="W18" s="29"/>
      <c r="X18" s="29"/>
      <c r="Y18" s="29"/>
      <c r="Z18" s="29"/>
      <c r="AA18" s="29"/>
      <c r="AB18" s="29"/>
      <c r="AC18" s="29"/>
      <c r="AD18" s="29"/>
      <c r="AE18" s="29"/>
      <c r="AF18" s="29"/>
      <c r="AG18" s="29"/>
      <c r="AH18" s="29"/>
    </row>
    <row r="19" spans="1:34" s="34" customFormat="1" ht="43.5" x14ac:dyDescent="0.35">
      <c r="A19" s="146" t="s">
        <v>131</v>
      </c>
      <c r="B19" s="47" t="s">
        <v>124</v>
      </c>
      <c r="C19" s="149" t="s">
        <v>386</v>
      </c>
      <c r="D19" s="43">
        <v>3644970</v>
      </c>
      <c r="E19" s="43">
        <v>643230</v>
      </c>
      <c r="F19" s="43">
        <f>D19+E19</f>
        <v>4288200</v>
      </c>
      <c r="G19" s="44" t="s">
        <v>93</v>
      </c>
      <c r="H19" s="44" t="s">
        <v>94</v>
      </c>
      <c r="I19" s="44">
        <v>1</v>
      </c>
      <c r="J19" s="43">
        <v>3583896.95</v>
      </c>
      <c r="K19" s="43">
        <v>3583896.95</v>
      </c>
      <c r="L19" s="45">
        <v>3046312.4</v>
      </c>
      <c r="M19" s="136" t="s">
        <v>373</v>
      </c>
      <c r="N19" s="133" t="s">
        <v>370</v>
      </c>
      <c r="O19" s="29"/>
      <c r="P19" s="29"/>
      <c r="Q19" s="29"/>
      <c r="R19" s="29"/>
      <c r="S19" s="29"/>
      <c r="T19" s="29"/>
      <c r="U19" s="29"/>
      <c r="V19" s="29"/>
      <c r="W19" s="29"/>
      <c r="X19" s="29"/>
      <c r="Y19" s="29"/>
      <c r="Z19" s="29"/>
      <c r="AA19" s="29"/>
      <c r="AB19" s="29"/>
      <c r="AC19" s="29"/>
      <c r="AD19" s="29"/>
      <c r="AE19" s="29"/>
      <c r="AF19" s="29"/>
      <c r="AG19" s="29"/>
      <c r="AH19" s="29"/>
    </row>
    <row r="20" spans="1:34" ht="72" customHeight="1" thickBot="1" x14ac:dyDescent="0.4">
      <c r="A20" s="147" t="s">
        <v>192</v>
      </c>
      <c r="B20" s="69" t="s">
        <v>193</v>
      </c>
      <c r="C20" s="153" t="s">
        <v>387</v>
      </c>
      <c r="D20" s="70">
        <v>13123662.789999999</v>
      </c>
      <c r="E20" s="70">
        <v>2315940.4900000002</v>
      </c>
      <c r="F20" s="70">
        <f>D20+E20</f>
        <v>15439603.279999999</v>
      </c>
      <c r="G20" s="73" t="s">
        <v>93</v>
      </c>
      <c r="H20" s="73" t="s">
        <v>94</v>
      </c>
      <c r="I20" s="71">
        <v>9</v>
      </c>
      <c r="J20" s="70">
        <v>12969603.289999999</v>
      </c>
      <c r="K20" s="70">
        <v>12969603.289999999</v>
      </c>
      <c r="L20" s="72">
        <v>11024162.73</v>
      </c>
      <c r="M20" s="3" t="s">
        <v>364</v>
      </c>
      <c r="N20" s="135" t="s">
        <v>361</v>
      </c>
    </row>
    <row r="21" spans="1:34" ht="13" x14ac:dyDescent="0.3">
      <c r="C21" s="19"/>
    </row>
    <row r="23" spans="1:34" x14ac:dyDescent="0.25">
      <c r="C23" s="28"/>
      <c r="J23" s="28"/>
    </row>
  </sheetData>
  <autoFilter ref="A5:L20" xr:uid="{00000000-0009-0000-0000-000002000000}"/>
  <hyperlinks>
    <hyperlink ref="N10" r:id="rId1" xr:uid="{738BF0E9-2F6F-46ED-B2A1-BD3EF2E40769}"/>
    <hyperlink ref="N7" r:id="rId2" xr:uid="{24824685-59D2-45C8-B573-FB8A4B7903EB}"/>
    <hyperlink ref="N8" r:id="rId3" xr:uid="{D45A4E48-043A-4A8E-BD9B-6D5609703F40}"/>
    <hyperlink ref="N9" r:id="rId4" xr:uid="{348F4830-ED55-41C7-B7E1-4CA4DD61229E}"/>
    <hyperlink ref="N18" r:id="rId5" xr:uid="{3F354DE7-2333-474A-80A7-34A8E8ACF230}"/>
    <hyperlink ref="N20" r:id="rId6" xr:uid="{27F004B0-D11C-42A2-ACD7-33F65419D532}"/>
    <hyperlink ref="N11" r:id="rId7" xr:uid="{FB3EE6FE-227E-4239-889C-54EDB719568E}"/>
    <hyperlink ref="N12" r:id="rId8" xr:uid="{2DB09BDA-19A2-418F-84C8-086501886798}"/>
    <hyperlink ref="N13" r:id="rId9" xr:uid="{88398036-8333-46EF-AEF4-F505BBB7FBE8}"/>
    <hyperlink ref="N17" r:id="rId10" xr:uid="{B3A12153-59DE-47A6-96C6-63825FFB10A7}"/>
    <hyperlink ref="N19" r:id="rId11" xr:uid="{9442E451-6DDE-455B-A02B-362E8D4904F2}"/>
    <hyperlink ref="C7" r:id="rId12" xr:uid="{FC7F7BB0-ED5A-4A16-A1C0-10D08D1601DF}"/>
    <hyperlink ref="C9" r:id="rId13" xr:uid="{DEDD3D8E-72AB-441F-9432-BF4BB613BFBA}"/>
    <hyperlink ref="C11" r:id="rId14" xr:uid="{E4CA7AA3-6EE0-4027-9114-A32741D7B306}"/>
    <hyperlink ref="C10" r:id="rId15" xr:uid="{6137671B-0C2E-4F3F-B43D-A44AA3C87F85}"/>
    <hyperlink ref="C12" r:id="rId16" xr:uid="{E13589EB-6343-4C56-BE6A-517EE3D918E6}"/>
    <hyperlink ref="C8" r:id="rId17" xr:uid="{72F42DB2-94D8-4478-8E84-1D932644094A}"/>
    <hyperlink ref="C13" r:id="rId18" xr:uid="{F8015D1B-3B3D-4C04-9C4D-696B3424F49C}"/>
    <hyperlink ref="C14" r:id="rId19" xr:uid="{30BBD689-945D-4110-92DE-B7A0F8379963}"/>
    <hyperlink ref="C19" r:id="rId20" xr:uid="{4F462F99-F7FB-49DD-9417-76DCBA8F50E2}"/>
    <hyperlink ref="C18" r:id="rId21" xr:uid="{4ED34D81-7BB4-463D-BE99-CC3DBD861F85}"/>
    <hyperlink ref="C17" r:id="rId22" xr:uid="{34FD5F0E-46FB-450F-A6B3-C21AE32E4009}"/>
    <hyperlink ref="C6" r:id="rId23" xr:uid="{9BD224EC-5E1B-4702-8CCC-F7F9926A2670}"/>
    <hyperlink ref="C15" r:id="rId24" xr:uid="{E6773D61-3DAE-4DBD-9C74-88179E53E444}"/>
    <hyperlink ref="C16" r:id="rId25" xr:uid="{4F277C97-123B-4502-B7FB-74AF62618840}"/>
    <hyperlink ref="C20" r:id="rId26" xr:uid="{2C8B4B7B-4DFB-42EA-838A-C6B0E95155D1}"/>
  </hyperlinks>
  <pageMargins left="0.7" right="0.7" top="0.75" bottom="0.75" header="0.3" footer="0.3"/>
  <pageSetup paperSize="8" scale="70" fitToHeight="0" orientation="landscape" r:id="rId2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0"/>
  <sheetViews>
    <sheetView zoomScale="80" zoomScaleNormal="80" zoomScaleSheetLayoutView="85" workbookViewId="0">
      <selection activeCell="E23" sqref="E23:E24"/>
    </sheetView>
  </sheetViews>
  <sheetFormatPr defaultColWidth="9.1796875" defaultRowHeight="11.5" x14ac:dyDescent="0.25"/>
  <cols>
    <col min="1" max="1" width="28.453125" style="2" customWidth="1"/>
    <col min="2" max="3" width="23.26953125" style="2" customWidth="1"/>
    <col min="4" max="4" width="18" style="2" bestFit="1" customWidth="1"/>
    <col min="5" max="5" width="42.1796875" style="2" customWidth="1"/>
    <col min="6" max="6" width="16.81640625" style="2" customWidth="1"/>
    <col min="7" max="7" width="28.7265625" style="2" bestFit="1" customWidth="1"/>
    <col min="8" max="8" width="21.453125" style="2" customWidth="1"/>
    <col min="9" max="9" width="17" style="2" customWidth="1"/>
    <col min="10" max="10" width="16.81640625" style="2" customWidth="1"/>
    <col min="11" max="11" width="19.7265625" style="2" customWidth="1"/>
    <col min="12" max="12" width="12.26953125" style="2" bestFit="1" customWidth="1"/>
    <col min="13" max="16384" width="9.1796875" style="2"/>
  </cols>
  <sheetData>
    <row r="1" spans="1:12" x14ac:dyDescent="0.25">
      <c r="A1" s="9" t="s">
        <v>44</v>
      </c>
      <c r="B1" s="4"/>
    </row>
    <row r="2" spans="1:12" x14ac:dyDescent="0.25">
      <c r="A2" s="4"/>
      <c r="B2" s="4"/>
      <c r="C2" s="4"/>
    </row>
    <row r="3" spans="1:12" x14ac:dyDescent="0.25">
      <c r="A3" s="9" t="s">
        <v>189</v>
      </c>
      <c r="B3" s="4"/>
      <c r="C3" s="4"/>
      <c r="I3" s="217"/>
      <c r="J3" s="217"/>
    </row>
    <row r="4" spans="1:12" ht="7.5" customHeight="1" thickBot="1" x14ac:dyDescent="0.3">
      <c r="A4" s="4"/>
      <c r="B4" s="4"/>
      <c r="C4" s="4"/>
    </row>
    <row r="5" spans="1:12" s="9" customFormat="1" ht="69" x14ac:dyDescent="0.25">
      <c r="A5" s="51" t="s">
        <v>19</v>
      </c>
      <c r="B5" s="52" t="s">
        <v>20</v>
      </c>
      <c r="C5" s="52" t="s">
        <v>1</v>
      </c>
      <c r="D5" s="52" t="s">
        <v>23</v>
      </c>
      <c r="E5" s="52" t="s">
        <v>24</v>
      </c>
      <c r="F5" s="52" t="s">
        <v>22</v>
      </c>
      <c r="G5" s="52" t="s">
        <v>21</v>
      </c>
      <c r="H5" s="52" t="s">
        <v>25</v>
      </c>
      <c r="I5" s="52" t="s">
        <v>26</v>
      </c>
      <c r="J5" s="53" t="s">
        <v>27</v>
      </c>
    </row>
    <row r="6" spans="1:12" ht="108" customHeight="1" x14ac:dyDescent="0.25">
      <c r="A6" s="54" t="s">
        <v>110</v>
      </c>
      <c r="B6" s="47" t="s">
        <v>111</v>
      </c>
      <c r="C6" s="47" t="s">
        <v>75</v>
      </c>
      <c r="D6" s="47" t="s">
        <v>112</v>
      </c>
      <c r="E6" s="55" t="s">
        <v>76</v>
      </c>
      <c r="F6" s="56">
        <v>43007</v>
      </c>
      <c r="G6" s="57">
        <v>43098</v>
      </c>
      <c r="H6" s="171">
        <v>209140564.02000001</v>
      </c>
      <c r="I6" s="171">
        <v>208088440.44</v>
      </c>
      <c r="J6" s="172">
        <v>176673124.96000001</v>
      </c>
      <c r="K6" s="28"/>
      <c r="L6" s="28"/>
    </row>
    <row r="7" spans="1:12" ht="103.5" customHeight="1" x14ac:dyDescent="0.25">
      <c r="A7" s="58" t="s">
        <v>132</v>
      </c>
      <c r="B7" s="48" t="s">
        <v>111</v>
      </c>
      <c r="C7" s="48" t="s">
        <v>66</v>
      </c>
      <c r="D7" s="59" t="s">
        <v>133</v>
      </c>
      <c r="E7" s="59" t="s">
        <v>68</v>
      </c>
      <c r="F7" s="60">
        <v>43007</v>
      </c>
      <c r="G7" s="60">
        <v>43115</v>
      </c>
      <c r="H7" s="61">
        <v>59140968.039999999</v>
      </c>
      <c r="I7" s="62">
        <v>57827562.07</v>
      </c>
      <c r="J7" s="63">
        <v>31805159.129999999</v>
      </c>
      <c r="K7" s="28"/>
    </row>
    <row r="8" spans="1:12" s="27" customFormat="1" ht="66.5" customHeight="1" thickBot="1" x14ac:dyDescent="0.3">
      <c r="A8" s="64" t="s">
        <v>134</v>
      </c>
      <c r="B8" s="65" t="s">
        <v>111</v>
      </c>
      <c r="C8" s="66" t="s">
        <v>88</v>
      </c>
      <c r="D8" s="67" t="s">
        <v>135</v>
      </c>
      <c r="E8" s="67" t="s">
        <v>136</v>
      </c>
      <c r="F8" s="68">
        <v>43189</v>
      </c>
      <c r="G8" s="68">
        <v>43343</v>
      </c>
      <c r="H8" s="173">
        <v>67573252.060000002</v>
      </c>
      <c r="I8" s="174">
        <v>67573252.060000002</v>
      </c>
      <c r="J8" s="175">
        <v>57437264.240000002</v>
      </c>
    </row>
    <row r="10" spans="1:12" ht="11.5" customHeight="1" x14ac:dyDescent="0.25">
      <c r="J10" s="28"/>
    </row>
  </sheetData>
  <mergeCells count="1">
    <mergeCell ref="I3:J3"/>
  </mergeCells>
  <pageMargins left="0.7" right="0.7" top="0.75" bottom="0.75" header="0.3" footer="0.3"/>
  <pageSetup paperSize="8"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A4EFA-492F-40C0-B314-304FB10B5AFD}">
  <sheetPr>
    <pageSetUpPr fitToPage="1"/>
  </sheetPr>
  <dimension ref="A1:AD81"/>
  <sheetViews>
    <sheetView zoomScale="60" zoomScaleNormal="60" workbookViewId="0">
      <pane xSplit="1" ySplit="6" topLeftCell="B7" activePane="bottomRight" state="frozen"/>
      <selection pane="topRight" activeCell="B1" sqref="B1"/>
      <selection pane="bottomLeft" activeCell="A5" sqref="A5"/>
      <selection pane="bottomRight" activeCell="K8" sqref="K8:K9"/>
    </sheetView>
  </sheetViews>
  <sheetFormatPr defaultRowHeight="14.5" x14ac:dyDescent="0.35"/>
  <cols>
    <col min="1" max="1" width="18.7265625" style="190" customWidth="1"/>
    <col min="2" max="2" width="8.26953125" style="183" customWidth="1"/>
    <col min="3" max="3" width="20.26953125" style="183" customWidth="1"/>
    <col min="4" max="4" width="12.54296875" style="183" customWidth="1"/>
    <col min="5" max="5" width="12.1796875" style="183" customWidth="1"/>
    <col min="6" max="6" width="13.81640625" style="183" customWidth="1"/>
    <col min="7" max="7" width="21.453125" style="183" customWidth="1"/>
    <col min="8" max="8" width="13.26953125" style="183" customWidth="1"/>
    <col min="9" max="9" width="46.453125" style="183" customWidth="1"/>
    <col min="10" max="10" width="19" style="183" customWidth="1"/>
    <col min="11" max="11" width="50.453125" style="183" customWidth="1"/>
    <col min="12" max="12" width="19" style="183" customWidth="1"/>
    <col min="13" max="13" width="32.54296875" style="183" customWidth="1"/>
    <col min="14" max="14" width="21" style="183" bestFit="1" customWidth="1"/>
    <col min="15" max="15" width="19.453125" style="183" customWidth="1"/>
    <col min="16" max="16" width="19.54296875" style="183" bestFit="1" customWidth="1"/>
    <col min="17" max="17" width="19.453125" style="183" customWidth="1"/>
    <col min="18" max="18" width="37.81640625" style="190" customWidth="1"/>
    <col min="19" max="19" width="22" style="183" bestFit="1" customWidth="1"/>
    <col min="20" max="20" width="13.7265625" style="183" customWidth="1"/>
    <col min="21" max="21" width="11.81640625" style="183" customWidth="1"/>
    <col min="22" max="22" width="16.7265625" style="183" customWidth="1"/>
    <col min="23" max="23" width="21.81640625" style="183" customWidth="1"/>
    <col min="24" max="24" width="19.7265625" style="183" customWidth="1"/>
    <col min="25" max="25" width="23" style="183" customWidth="1"/>
    <col min="26" max="26" width="99.7265625" style="191" customWidth="1"/>
    <col min="27" max="27" width="8.7265625" style="183"/>
    <col min="28" max="28" width="16.54296875" style="183" customWidth="1"/>
    <col min="29" max="29" width="8.7265625" style="183"/>
    <col min="30" max="30" width="6.54296875" style="183" customWidth="1"/>
    <col min="31" max="16384" width="8.7265625" style="183"/>
  </cols>
  <sheetData>
    <row r="1" spans="1:30" s="178" customFormat="1" ht="35.5" customHeight="1" x14ac:dyDescent="0.35">
      <c r="A1" s="176" t="s">
        <v>44</v>
      </c>
      <c r="B1" s="177"/>
      <c r="C1" s="177"/>
      <c r="D1" s="177"/>
      <c r="E1" s="177"/>
      <c r="F1" s="177"/>
      <c r="G1" s="177"/>
      <c r="H1" s="177"/>
      <c r="I1" s="177"/>
      <c r="J1" s="177"/>
      <c r="K1" s="177"/>
      <c r="L1" s="177"/>
      <c r="M1" s="177"/>
      <c r="N1" s="177"/>
      <c r="O1" s="177"/>
      <c r="P1" s="177"/>
      <c r="Q1" s="177"/>
      <c r="R1" s="177"/>
      <c r="S1" s="177"/>
      <c r="T1" s="177"/>
      <c r="U1" s="177"/>
      <c r="V1" s="177"/>
      <c r="W1" s="177"/>
      <c r="X1" s="177"/>
      <c r="Y1" s="177"/>
      <c r="Z1" s="177"/>
    </row>
    <row r="2" spans="1:30" s="178" customFormat="1" ht="35.5" customHeight="1" x14ac:dyDescent="0.35">
      <c r="A2" s="179"/>
      <c r="B2" s="179"/>
      <c r="C2" s="179"/>
      <c r="D2" s="179"/>
      <c r="E2" s="179"/>
      <c r="F2" s="179"/>
      <c r="G2" s="179"/>
      <c r="H2" s="179"/>
      <c r="I2" s="179"/>
      <c r="J2" s="179"/>
      <c r="K2" s="179"/>
      <c r="L2" s="179"/>
      <c r="M2" s="179"/>
      <c r="N2" s="180"/>
      <c r="O2" s="180"/>
      <c r="P2" s="180"/>
      <c r="Q2" s="180"/>
      <c r="R2" s="179"/>
      <c r="S2" s="180"/>
      <c r="T2" s="180"/>
      <c r="U2" s="180"/>
      <c r="V2" s="180"/>
      <c r="W2" s="180"/>
      <c r="X2" s="180"/>
      <c r="Y2" s="180"/>
      <c r="Z2" s="180"/>
    </row>
    <row r="3" spans="1:30" s="178" customFormat="1" ht="35.5" customHeight="1" x14ac:dyDescent="0.35">
      <c r="A3" s="132" t="s">
        <v>343</v>
      </c>
      <c r="B3" s="179"/>
      <c r="C3" s="179"/>
      <c r="D3" s="179"/>
      <c r="E3" s="179"/>
      <c r="F3" s="179"/>
      <c r="G3" s="179"/>
      <c r="H3" s="179"/>
      <c r="I3" s="179"/>
      <c r="J3" s="179"/>
      <c r="K3" s="179"/>
      <c r="L3" s="179"/>
      <c r="M3" s="179"/>
      <c r="N3" s="180"/>
      <c r="O3" s="180"/>
      <c r="P3" s="180"/>
      <c r="Q3" s="180"/>
      <c r="R3" s="179"/>
      <c r="S3" s="180"/>
      <c r="T3" s="180"/>
      <c r="U3" s="180"/>
      <c r="V3" s="180"/>
      <c r="W3" s="180"/>
      <c r="X3" s="180"/>
      <c r="Y3" s="180"/>
      <c r="Z3" s="180"/>
    </row>
    <row r="4" spans="1:30" ht="230.25" customHeight="1" x14ac:dyDescent="0.35">
      <c r="A4" s="259" t="s">
        <v>199</v>
      </c>
      <c r="B4" s="259" t="s">
        <v>200</v>
      </c>
      <c r="C4" s="259" t="s">
        <v>201</v>
      </c>
      <c r="D4" s="181" t="s">
        <v>202</v>
      </c>
      <c r="E4" s="259" t="s">
        <v>203</v>
      </c>
      <c r="F4" s="259" t="s">
        <v>204</v>
      </c>
      <c r="G4" s="259" t="s">
        <v>205</v>
      </c>
      <c r="H4" s="259" t="s">
        <v>206</v>
      </c>
      <c r="I4" s="259" t="s">
        <v>207</v>
      </c>
      <c r="J4" s="259" t="s">
        <v>208</v>
      </c>
      <c r="K4" s="259" t="s">
        <v>209</v>
      </c>
      <c r="L4" s="259" t="s">
        <v>210</v>
      </c>
      <c r="M4" s="259" t="s">
        <v>6</v>
      </c>
      <c r="N4" s="252" t="s">
        <v>211</v>
      </c>
      <c r="O4" s="253"/>
      <c r="P4" s="252" t="s">
        <v>212</v>
      </c>
      <c r="Q4" s="253"/>
      <c r="R4" s="259" t="s">
        <v>213</v>
      </c>
      <c r="S4" s="182" t="s">
        <v>214</v>
      </c>
      <c r="T4" s="252" t="s">
        <v>215</v>
      </c>
      <c r="U4" s="253"/>
      <c r="V4" s="182" t="s">
        <v>216</v>
      </c>
      <c r="W4" s="182" t="s">
        <v>217</v>
      </c>
      <c r="X4" s="182" t="s">
        <v>218</v>
      </c>
      <c r="Y4" s="182" t="s">
        <v>219</v>
      </c>
      <c r="Z4" s="182" t="s">
        <v>220</v>
      </c>
      <c r="AD4" s="184" t="s">
        <v>221</v>
      </c>
    </row>
    <row r="5" spans="1:30" s="184" customFormat="1" ht="55.5" x14ac:dyDescent="0.35">
      <c r="A5" s="260"/>
      <c r="B5" s="260"/>
      <c r="C5" s="260"/>
      <c r="D5" s="182" t="s">
        <v>222</v>
      </c>
      <c r="E5" s="260"/>
      <c r="F5" s="260"/>
      <c r="G5" s="260"/>
      <c r="H5" s="260"/>
      <c r="I5" s="260"/>
      <c r="J5" s="260"/>
      <c r="K5" s="260"/>
      <c r="L5" s="260"/>
      <c r="M5" s="260"/>
      <c r="N5" s="182" t="s">
        <v>7</v>
      </c>
      <c r="O5" s="182" t="s">
        <v>8</v>
      </c>
      <c r="P5" s="182" t="s">
        <v>7</v>
      </c>
      <c r="Q5" s="182" t="s">
        <v>8</v>
      </c>
      <c r="R5" s="260"/>
      <c r="S5" s="182" t="s">
        <v>222</v>
      </c>
      <c r="T5" s="182" t="s">
        <v>222</v>
      </c>
      <c r="U5" s="182" t="s">
        <v>223</v>
      </c>
      <c r="V5" s="182" t="s">
        <v>222</v>
      </c>
      <c r="W5" s="182" t="s">
        <v>222</v>
      </c>
      <c r="X5" s="182" t="s">
        <v>222</v>
      </c>
      <c r="Y5" s="182"/>
      <c r="Z5" s="182"/>
      <c r="AD5" s="184" t="s">
        <v>224</v>
      </c>
    </row>
    <row r="6" spans="1:30" s="184" customFormat="1" ht="19.149999999999999" customHeight="1" x14ac:dyDescent="0.35">
      <c r="A6" s="185">
        <v>1</v>
      </c>
      <c r="B6" s="185">
        <v>2</v>
      </c>
      <c r="C6" s="185">
        <v>3</v>
      </c>
      <c r="D6" s="186">
        <v>4</v>
      </c>
      <c r="E6" s="185">
        <v>5</v>
      </c>
      <c r="F6" s="185">
        <v>6</v>
      </c>
      <c r="G6" s="187">
        <v>7</v>
      </c>
      <c r="H6" s="187">
        <v>8</v>
      </c>
      <c r="I6" s="185">
        <v>9</v>
      </c>
      <c r="J6" s="185">
        <v>10</v>
      </c>
      <c r="K6" s="187">
        <v>11</v>
      </c>
      <c r="L6" s="187">
        <v>12</v>
      </c>
      <c r="M6" s="187">
        <v>13</v>
      </c>
      <c r="N6" s="188">
        <v>14</v>
      </c>
      <c r="O6" s="188">
        <v>15</v>
      </c>
      <c r="P6" s="188">
        <v>16</v>
      </c>
      <c r="Q6" s="188">
        <v>17</v>
      </c>
      <c r="R6" s="187">
        <v>18</v>
      </c>
      <c r="S6" s="188">
        <v>19</v>
      </c>
      <c r="T6" s="188">
        <v>20</v>
      </c>
      <c r="U6" s="188">
        <v>21</v>
      </c>
      <c r="V6" s="188">
        <v>22</v>
      </c>
      <c r="W6" s="188">
        <v>23</v>
      </c>
      <c r="X6" s="188">
        <v>24</v>
      </c>
      <c r="Y6" s="188">
        <v>25</v>
      </c>
      <c r="Z6" s="188">
        <v>26</v>
      </c>
      <c r="AD6" s="184" t="s">
        <v>225</v>
      </c>
    </row>
    <row r="7" spans="1:30" ht="259" x14ac:dyDescent="0.35">
      <c r="A7" s="156" t="s">
        <v>226</v>
      </c>
      <c r="B7" s="157" t="s">
        <v>141</v>
      </c>
      <c r="C7" s="158" t="s">
        <v>227</v>
      </c>
      <c r="D7" s="157" t="s">
        <v>228</v>
      </c>
      <c r="E7" s="158" t="s">
        <v>88</v>
      </c>
      <c r="F7" s="158" t="s">
        <v>196</v>
      </c>
      <c r="G7" s="154" t="s">
        <v>229</v>
      </c>
      <c r="H7" s="155" t="s">
        <v>230</v>
      </c>
      <c r="I7" s="157"/>
      <c r="J7" s="157"/>
      <c r="K7" s="157"/>
      <c r="L7" s="157"/>
      <c r="M7" s="158" t="s">
        <v>89</v>
      </c>
      <c r="N7" s="100">
        <f>35437264.24+P7</f>
        <v>57437264.240000002</v>
      </c>
      <c r="O7" s="101">
        <f>6253634.87+Q7</f>
        <v>10135987.82</v>
      </c>
      <c r="P7" s="102">
        <v>22000000</v>
      </c>
      <c r="Q7" s="102">
        <v>3882352.95</v>
      </c>
      <c r="R7" s="103" t="s">
        <v>231</v>
      </c>
      <c r="S7" s="156" t="s">
        <v>232</v>
      </c>
      <c r="T7" s="156" t="s">
        <v>228</v>
      </c>
      <c r="U7" s="156">
        <v>12</v>
      </c>
      <c r="V7" s="156" t="s">
        <v>228</v>
      </c>
      <c r="W7" s="156" t="s">
        <v>232</v>
      </c>
      <c r="X7" s="161" t="s">
        <v>228</v>
      </c>
      <c r="Y7" s="114" t="s">
        <v>224</v>
      </c>
      <c r="Z7" s="104" t="s">
        <v>233</v>
      </c>
      <c r="AB7" s="189"/>
    </row>
    <row r="8" spans="1:30" ht="40.5" customHeight="1" x14ac:dyDescent="0.35">
      <c r="A8" s="247" t="s">
        <v>226</v>
      </c>
      <c r="B8" s="223" t="s">
        <v>141</v>
      </c>
      <c r="C8" s="226" t="s">
        <v>227</v>
      </c>
      <c r="D8" s="223" t="s">
        <v>228</v>
      </c>
      <c r="E8" s="226" t="s">
        <v>75</v>
      </c>
      <c r="F8" s="254" t="s">
        <v>177</v>
      </c>
      <c r="G8" s="257" t="s">
        <v>234</v>
      </c>
      <c r="H8" s="257" t="s">
        <v>235</v>
      </c>
      <c r="I8" s="248"/>
      <c r="J8" s="248"/>
      <c r="K8" s="248"/>
      <c r="L8" s="248"/>
      <c r="M8" s="250" t="s">
        <v>236</v>
      </c>
      <c r="N8" s="108">
        <v>176673124.96000001</v>
      </c>
      <c r="O8" s="109">
        <v>32467439.059999999</v>
      </c>
      <c r="P8" s="105">
        <f>P9+P10+P11+P12+P13+P14</f>
        <v>25797894.279999997</v>
      </c>
      <c r="Q8" s="105">
        <f>Q9+Q10+Q11+Q12+Q13+Q14</f>
        <v>4552569.74</v>
      </c>
      <c r="R8" s="156" t="s">
        <v>237</v>
      </c>
      <c r="S8" s="106" t="s">
        <v>228</v>
      </c>
      <c r="T8" s="106" t="s">
        <v>228</v>
      </c>
      <c r="U8" s="107">
        <f>SUM(U9:U14)</f>
        <v>47</v>
      </c>
      <c r="V8" s="106" t="s">
        <v>228</v>
      </c>
      <c r="W8" s="106" t="s">
        <v>232</v>
      </c>
      <c r="X8" s="247" t="s">
        <v>228</v>
      </c>
      <c r="Y8" s="114" t="s">
        <v>224</v>
      </c>
      <c r="Z8" s="104" t="s">
        <v>233</v>
      </c>
      <c r="AB8" s="189"/>
    </row>
    <row r="9" spans="1:30" ht="51" customHeight="1" x14ac:dyDescent="0.35">
      <c r="A9" s="243"/>
      <c r="B9" s="224"/>
      <c r="C9" s="227"/>
      <c r="D9" s="224"/>
      <c r="E9" s="227"/>
      <c r="F9" s="255"/>
      <c r="G9" s="258"/>
      <c r="H9" s="258"/>
      <c r="I9" s="249"/>
      <c r="J9" s="249"/>
      <c r="K9" s="249"/>
      <c r="L9" s="249"/>
      <c r="M9" s="250"/>
      <c r="N9" s="108"/>
      <c r="O9" s="109"/>
      <c r="P9" s="102">
        <f>4166666.75+3200000</f>
        <v>7366666.75</v>
      </c>
      <c r="Q9" s="102">
        <v>1300000.03</v>
      </c>
      <c r="R9" s="156" t="s">
        <v>237</v>
      </c>
      <c r="S9" s="162" t="s">
        <v>232</v>
      </c>
      <c r="T9" s="162" t="s">
        <v>228</v>
      </c>
      <c r="U9" s="162">
        <v>3</v>
      </c>
      <c r="V9" s="162" t="s">
        <v>228</v>
      </c>
      <c r="W9" s="162" t="s">
        <v>232</v>
      </c>
      <c r="X9" s="243"/>
      <c r="Y9" s="114"/>
      <c r="Z9" s="104" t="s">
        <v>233</v>
      </c>
      <c r="AB9" s="189"/>
    </row>
    <row r="10" spans="1:30" ht="37" x14ac:dyDescent="0.35">
      <c r="A10" s="243"/>
      <c r="B10" s="224"/>
      <c r="C10" s="227"/>
      <c r="D10" s="224"/>
      <c r="E10" s="227"/>
      <c r="F10" s="255"/>
      <c r="G10" s="157"/>
      <c r="H10" s="157"/>
      <c r="I10" s="158" t="s">
        <v>238</v>
      </c>
      <c r="J10" s="157" t="s">
        <v>230</v>
      </c>
      <c r="K10" s="157"/>
      <c r="L10" s="157"/>
      <c r="M10" s="250"/>
      <c r="N10" s="102"/>
      <c r="O10" s="110"/>
      <c r="P10" s="102">
        <v>4166666.65</v>
      </c>
      <c r="Q10" s="102">
        <f t="shared" ref="Q10" si="0">705882.36+29411.79</f>
        <v>735294.15</v>
      </c>
      <c r="R10" s="156" t="s">
        <v>237</v>
      </c>
      <c r="S10" s="156" t="s">
        <v>232</v>
      </c>
      <c r="T10" s="156" t="s">
        <v>228</v>
      </c>
      <c r="U10" s="156">
        <v>9</v>
      </c>
      <c r="V10" s="156" t="s">
        <v>228</v>
      </c>
      <c r="W10" s="156" t="s">
        <v>232</v>
      </c>
      <c r="X10" s="243"/>
      <c r="Y10" s="114"/>
      <c r="Z10" s="104" t="s">
        <v>233</v>
      </c>
      <c r="AB10" s="189"/>
    </row>
    <row r="11" spans="1:30" ht="49.5" customHeight="1" x14ac:dyDescent="0.35">
      <c r="A11" s="243"/>
      <c r="B11" s="224"/>
      <c r="C11" s="227"/>
      <c r="D11" s="224"/>
      <c r="E11" s="227"/>
      <c r="F11" s="255"/>
      <c r="G11" s="157"/>
      <c r="H11" s="157"/>
      <c r="I11" s="158" t="s">
        <v>239</v>
      </c>
      <c r="J11" s="157" t="s">
        <v>240</v>
      </c>
      <c r="K11" s="157"/>
      <c r="L11" s="157"/>
      <c r="M11" s="250"/>
      <c r="N11" s="102"/>
      <c r="O11" s="110"/>
      <c r="P11" s="102">
        <v>4764560.93</v>
      </c>
      <c r="Q11" s="102">
        <v>840804.87</v>
      </c>
      <c r="R11" s="156" t="s">
        <v>237</v>
      </c>
      <c r="S11" s="156" t="s">
        <v>232</v>
      </c>
      <c r="T11" s="156" t="s">
        <v>228</v>
      </c>
      <c r="U11" s="156">
        <v>7</v>
      </c>
      <c r="V11" s="156" t="s">
        <v>228</v>
      </c>
      <c r="W11" s="156" t="s">
        <v>232</v>
      </c>
      <c r="X11" s="243"/>
      <c r="Y11" s="114"/>
      <c r="Z11" s="104" t="s">
        <v>233</v>
      </c>
      <c r="AB11" s="189"/>
    </row>
    <row r="12" spans="1:30" ht="50.25" customHeight="1" x14ac:dyDescent="0.35">
      <c r="A12" s="243"/>
      <c r="B12" s="224"/>
      <c r="C12" s="227"/>
      <c r="D12" s="224"/>
      <c r="E12" s="227"/>
      <c r="F12" s="255"/>
      <c r="G12" s="157"/>
      <c r="H12" s="157"/>
      <c r="I12" s="158" t="s">
        <v>241</v>
      </c>
      <c r="J12" s="157" t="s">
        <v>230</v>
      </c>
      <c r="K12" s="157"/>
      <c r="L12" s="157"/>
      <c r="M12" s="250"/>
      <c r="N12" s="102"/>
      <c r="O12" s="110"/>
      <c r="P12" s="102">
        <f>2080016.65+586650</f>
        <v>2666666.65</v>
      </c>
      <c r="Q12" s="102">
        <f>441176.48+29411.79</f>
        <v>470588.26999999996</v>
      </c>
      <c r="R12" s="156" t="s">
        <v>242</v>
      </c>
      <c r="S12" s="156" t="s">
        <v>228</v>
      </c>
      <c r="T12" s="156" t="s">
        <v>228</v>
      </c>
      <c r="U12" s="156">
        <v>11</v>
      </c>
      <c r="V12" s="156" t="s">
        <v>228</v>
      </c>
      <c r="W12" s="156" t="s">
        <v>232</v>
      </c>
      <c r="X12" s="243"/>
      <c r="Y12" s="114"/>
      <c r="Z12" s="104" t="s">
        <v>233</v>
      </c>
      <c r="AB12" s="189"/>
    </row>
    <row r="13" spans="1:30" ht="55.5" x14ac:dyDescent="0.35">
      <c r="A13" s="243"/>
      <c r="B13" s="224"/>
      <c r="C13" s="227"/>
      <c r="D13" s="224"/>
      <c r="E13" s="227"/>
      <c r="F13" s="255"/>
      <c r="G13" s="157"/>
      <c r="H13" s="157"/>
      <c r="I13" s="158" t="s">
        <v>243</v>
      </c>
      <c r="J13" s="157" t="s">
        <v>230</v>
      </c>
      <c r="K13" s="157"/>
      <c r="L13" s="157"/>
      <c r="M13" s="250"/>
      <c r="N13" s="102"/>
      <c r="O13" s="110"/>
      <c r="P13" s="102">
        <f>3166666.65+1000000</f>
        <v>4166666.65</v>
      </c>
      <c r="Q13" s="102">
        <f>529411.77+29411.79+176470.59</f>
        <v>735294.15</v>
      </c>
      <c r="R13" s="156" t="s">
        <v>242</v>
      </c>
      <c r="S13" s="156" t="s">
        <v>228</v>
      </c>
      <c r="T13" s="156" t="s">
        <v>228</v>
      </c>
      <c r="U13" s="156">
        <v>14</v>
      </c>
      <c r="V13" s="156" t="s">
        <v>228</v>
      </c>
      <c r="W13" s="156" t="s">
        <v>232</v>
      </c>
      <c r="X13" s="243"/>
      <c r="Y13" s="114"/>
      <c r="Z13" s="104" t="s">
        <v>233</v>
      </c>
      <c r="AB13" s="189"/>
    </row>
    <row r="14" spans="1:30" ht="63.75" customHeight="1" x14ac:dyDescent="0.35">
      <c r="A14" s="244"/>
      <c r="B14" s="225"/>
      <c r="C14" s="228"/>
      <c r="D14" s="225"/>
      <c r="E14" s="228"/>
      <c r="F14" s="256"/>
      <c r="G14" s="157"/>
      <c r="H14" s="157"/>
      <c r="I14" s="158" t="s">
        <v>244</v>
      </c>
      <c r="J14" s="157" t="s">
        <v>245</v>
      </c>
      <c r="K14" s="157"/>
      <c r="L14" s="157"/>
      <c r="M14" s="250"/>
      <c r="N14" s="102"/>
      <c r="O14" s="110"/>
      <c r="P14" s="102">
        <v>2666666.65</v>
      </c>
      <c r="Q14" s="102">
        <f>441176.48+29411.79</f>
        <v>470588.26999999996</v>
      </c>
      <c r="R14" s="156" t="s">
        <v>237</v>
      </c>
      <c r="S14" s="156" t="s">
        <v>232</v>
      </c>
      <c r="T14" s="156" t="s">
        <v>228</v>
      </c>
      <c r="U14" s="156">
        <v>3</v>
      </c>
      <c r="V14" s="156" t="s">
        <v>228</v>
      </c>
      <c r="W14" s="156" t="s">
        <v>232</v>
      </c>
      <c r="X14" s="244"/>
      <c r="Y14" s="114"/>
      <c r="Z14" s="104" t="s">
        <v>233</v>
      </c>
      <c r="AB14" s="189"/>
    </row>
    <row r="15" spans="1:30" ht="92.5" x14ac:dyDescent="0.35">
      <c r="A15" s="251" t="s">
        <v>226</v>
      </c>
      <c r="B15" s="242" t="s">
        <v>145</v>
      </c>
      <c r="C15" s="250" t="s">
        <v>227</v>
      </c>
      <c r="D15" s="242" t="s">
        <v>232</v>
      </c>
      <c r="E15" s="242" t="s">
        <v>246</v>
      </c>
      <c r="F15" s="242" t="s">
        <v>246</v>
      </c>
      <c r="G15" s="158" t="s">
        <v>239</v>
      </c>
      <c r="H15" s="157" t="s">
        <v>240</v>
      </c>
      <c r="I15" s="111"/>
      <c r="J15" s="112"/>
      <c r="K15" s="112"/>
      <c r="L15" s="112"/>
      <c r="M15" s="226" t="s">
        <v>247</v>
      </c>
      <c r="N15" s="121">
        <v>14751000</v>
      </c>
      <c r="O15" s="122">
        <v>2603117.65</v>
      </c>
      <c r="P15" s="123">
        <v>14751000</v>
      </c>
      <c r="Q15" s="124">
        <v>2603117.65</v>
      </c>
      <c r="R15" s="229" t="s">
        <v>340</v>
      </c>
      <c r="S15" s="113" t="s">
        <v>232</v>
      </c>
      <c r="T15" s="113" t="s">
        <v>232</v>
      </c>
      <c r="U15" s="113" t="s">
        <v>248</v>
      </c>
      <c r="V15" s="113" t="s">
        <v>228</v>
      </c>
      <c r="W15" s="113" t="s">
        <v>228</v>
      </c>
      <c r="X15" s="233" t="s">
        <v>228</v>
      </c>
      <c r="Y15" s="114" t="s">
        <v>224</v>
      </c>
      <c r="Z15" s="236" t="s">
        <v>391</v>
      </c>
      <c r="AB15" s="189"/>
    </row>
    <row r="16" spans="1:30" ht="37" x14ac:dyDescent="0.35">
      <c r="A16" s="251"/>
      <c r="B16" s="242"/>
      <c r="C16" s="250"/>
      <c r="D16" s="242"/>
      <c r="E16" s="242"/>
      <c r="F16" s="242"/>
      <c r="G16" s="158"/>
      <c r="H16" s="157"/>
      <c r="I16" s="125"/>
      <c r="J16" s="126"/>
      <c r="K16" s="158" t="s">
        <v>112</v>
      </c>
      <c r="L16" s="157" t="s">
        <v>235</v>
      </c>
      <c r="M16" s="227"/>
      <c r="N16" s="102"/>
      <c r="O16" s="110"/>
      <c r="P16" s="102"/>
      <c r="Q16" s="102"/>
      <c r="R16" s="243"/>
      <c r="S16" s="156" t="s">
        <v>232</v>
      </c>
      <c r="T16" s="156" t="s">
        <v>232</v>
      </c>
      <c r="U16" s="156" t="s">
        <v>248</v>
      </c>
      <c r="V16" s="156" t="s">
        <v>232</v>
      </c>
      <c r="W16" s="156" t="s">
        <v>228</v>
      </c>
      <c r="X16" s="234"/>
      <c r="Y16" s="114"/>
      <c r="Z16" s="237"/>
      <c r="AB16" s="189"/>
    </row>
    <row r="17" spans="1:28" ht="37" x14ac:dyDescent="0.35">
      <c r="A17" s="251"/>
      <c r="B17" s="242"/>
      <c r="C17" s="250"/>
      <c r="D17" s="242"/>
      <c r="E17" s="242"/>
      <c r="F17" s="242"/>
      <c r="G17" s="158"/>
      <c r="H17" s="157"/>
      <c r="I17" s="125"/>
      <c r="J17" s="126"/>
      <c r="K17" s="158" t="s">
        <v>249</v>
      </c>
      <c r="L17" s="157" t="s">
        <v>230</v>
      </c>
      <c r="M17" s="227"/>
      <c r="N17" s="102"/>
      <c r="O17" s="110"/>
      <c r="P17" s="102"/>
      <c r="Q17" s="102"/>
      <c r="R17" s="243"/>
      <c r="S17" s="156" t="s">
        <v>232</v>
      </c>
      <c r="T17" s="156" t="s">
        <v>232</v>
      </c>
      <c r="U17" s="156" t="s">
        <v>248</v>
      </c>
      <c r="V17" s="156" t="s">
        <v>228</v>
      </c>
      <c r="W17" s="156" t="s">
        <v>228</v>
      </c>
      <c r="X17" s="234"/>
      <c r="Y17" s="114"/>
      <c r="Z17" s="237"/>
      <c r="AB17" s="189"/>
    </row>
    <row r="18" spans="1:28" ht="55.5" x14ac:dyDescent="0.35">
      <c r="A18" s="251"/>
      <c r="B18" s="242"/>
      <c r="C18" s="250"/>
      <c r="D18" s="242"/>
      <c r="E18" s="242"/>
      <c r="F18" s="242"/>
      <c r="G18" s="158"/>
      <c r="H18" s="157"/>
      <c r="I18" s="125"/>
      <c r="J18" s="126"/>
      <c r="K18" s="158" t="s">
        <v>250</v>
      </c>
      <c r="L18" s="157" t="s">
        <v>235</v>
      </c>
      <c r="M18" s="227"/>
      <c r="N18" s="102"/>
      <c r="O18" s="110"/>
      <c r="P18" s="102"/>
      <c r="Q18" s="102"/>
      <c r="R18" s="243"/>
      <c r="S18" s="156" t="s">
        <v>232</v>
      </c>
      <c r="T18" s="156" t="s">
        <v>232</v>
      </c>
      <c r="U18" s="156" t="s">
        <v>248</v>
      </c>
      <c r="V18" s="156" t="s">
        <v>228</v>
      </c>
      <c r="W18" s="156" t="s">
        <v>228</v>
      </c>
      <c r="X18" s="234"/>
      <c r="Y18" s="114"/>
      <c r="Z18" s="237"/>
      <c r="AB18" s="189"/>
    </row>
    <row r="19" spans="1:28" ht="55.5" x14ac:dyDescent="0.35">
      <c r="A19" s="251"/>
      <c r="B19" s="242"/>
      <c r="C19" s="250"/>
      <c r="D19" s="242"/>
      <c r="E19" s="242"/>
      <c r="F19" s="242"/>
      <c r="G19" s="158"/>
      <c r="H19" s="157"/>
      <c r="I19" s="125"/>
      <c r="J19" s="126"/>
      <c r="K19" s="158" t="s">
        <v>251</v>
      </c>
      <c r="L19" s="157" t="s">
        <v>230</v>
      </c>
      <c r="M19" s="227"/>
      <c r="N19" s="102"/>
      <c r="O19" s="110"/>
      <c r="P19" s="102"/>
      <c r="Q19" s="102"/>
      <c r="R19" s="243"/>
      <c r="S19" s="156" t="s">
        <v>232</v>
      </c>
      <c r="T19" s="156" t="s">
        <v>232</v>
      </c>
      <c r="U19" s="156" t="s">
        <v>248</v>
      </c>
      <c r="V19" s="156" t="s">
        <v>232</v>
      </c>
      <c r="W19" s="156" t="s">
        <v>228</v>
      </c>
      <c r="X19" s="234"/>
      <c r="Y19" s="114"/>
      <c r="Z19" s="237"/>
      <c r="AB19" s="189"/>
    </row>
    <row r="20" spans="1:28" ht="55.5" x14ac:dyDescent="0.35">
      <c r="A20" s="251"/>
      <c r="B20" s="242"/>
      <c r="C20" s="250"/>
      <c r="D20" s="242"/>
      <c r="E20" s="242"/>
      <c r="F20" s="242"/>
      <c r="G20" s="158"/>
      <c r="H20" s="157"/>
      <c r="I20" s="125"/>
      <c r="J20" s="126"/>
      <c r="K20" s="158" t="s">
        <v>252</v>
      </c>
      <c r="L20" s="157" t="s">
        <v>240</v>
      </c>
      <c r="M20" s="227"/>
      <c r="N20" s="102"/>
      <c r="O20" s="110"/>
      <c r="P20" s="102"/>
      <c r="Q20" s="102"/>
      <c r="R20" s="243"/>
      <c r="S20" s="156" t="s">
        <v>232</v>
      </c>
      <c r="T20" s="156" t="s">
        <v>232</v>
      </c>
      <c r="U20" s="156" t="s">
        <v>248</v>
      </c>
      <c r="V20" s="156" t="s">
        <v>232</v>
      </c>
      <c r="W20" s="156" t="s">
        <v>228</v>
      </c>
      <c r="X20" s="234"/>
      <c r="Y20" s="114"/>
      <c r="Z20" s="237"/>
      <c r="AB20" s="189"/>
    </row>
    <row r="21" spans="1:28" ht="55.5" x14ac:dyDescent="0.35">
      <c r="A21" s="251"/>
      <c r="B21" s="242"/>
      <c r="C21" s="250"/>
      <c r="D21" s="242"/>
      <c r="E21" s="242"/>
      <c r="F21" s="242"/>
      <c r="G21" s="158"/>
      <c r="H21" s="157"/>
      <c r="I21" s="125"/>
      <c r="J21" s="126"/>
      <c r="K21" s="158" t="s">
        <v>253</v>
      </c>
      <c r="L21" s="157" t="s">
        <v>245</v>
      </c>
      <c r="M21" s="227"/>
      <c r="N21" s="102"/>
      <c r="O21" s="110"/>
      <c r="P21" s="102"/>
      <c r="Q21" s="102"/>
      <c r="R21" s="243"/>
      <c r="S21" s="156" t="s">
        <v>232</v>
      </c>
      <c r="T21" s="156" t="s">
        <v>232</v>
      </c>
      <c r="U21" s="156" t="s">
        <v>248</v>
      </c>
      <c r="V21" s="156" t="s">
        <v>232</v>
      </c>
      <c r="W21" s="156" t="s">
        <v>228</v>
      </c>
      <c r="X21" s="234"/>
      <c r="Y21" s="114"/>
      <c r="Z21" s="237"/>
      <c r="AB21" s="189"/>
    </row>
    <row r="22" spans="1:28" ht="74" x14ac:dyDescent="0.35">
      <c r="A22" s="251"/>
      <c r="B22" s="242"/>
      <c r="C22" s="250"/>
      <c r="D22" s="242"/>
      <c r="E22" s="242"/>
      <c r="F22" s="242"/>
      <c r="G22" s="158"/>
      <c r="H22" s="157"/>
      <c r="I22" s="125"/>
      <c r="J22" s="126"/>
      <c r="K22" s="158" t="s">
        <v>254</v>
      </c>
      <c r="L22" s="157" t="s">
        <v>230</v>
      </c>
      <c r="M22" s="227"/>
      <c r="N22" s="102"/>
      <c r="O22" s="110"/>
      <c r="P22" s="102"/>
      <c r="Q22" s="102"/>
      <c r="R22" s="243"/>
      <c r="S22" s="156" t="s">
        <v>232</v>
      </c>
      <c r="T22" s="156" t="s">
        <v>232</v>
      </c>
      <c r="U22" s="156" t="s">
        <v>248</v>
      </c>
      <c r="V22" s="156" t="s">
        <v>228</v>
      </c>
      <c r="W22" s="156" t="s">
        <v>228</v>
      </c>
      <c r="X22" s="234"/>
      <c r="Y22" s="114"/>
      <c r="Z22" s="237"/>
      <c r="AB22" s="189"/>
    </row>
    <row r="23" spans="1:28" ht="55.5" x14ac:dyDescent="0.35">
      <c r="A23" s="251"/>
      <c r="B23" s="242"/>
      <c r="C23" s="250"/>
      <c r="D23" s="242"/>
      <c r="E23" s="242"/>
      <c r="F23" s="242"/>
      <c r="G23" s="158"/>
      <c r="H23" s="157"/>
      <c r="I23" s="125"/>
      <c r="J23" s="126"/>
      <c r="K23" s="158" t="s">
        <v>255</v>
      </c>
      <c r="L23" s="157" t="s">
        <v>230</v>
      </c>
      <c r="M23" s="227"/>
      <c r="N23" s="102"/>
      <c r="O23" s="110"/>
      <c r="P23" s="102"/>
      <c r="Q23" s="102"/>
      <c r="R23" s="243"/>
      <c r="S23" s="156" t="s">
        <v>232</v>
      </c>
      <c r="T23" s="156" t="s">
        <v>232</v>
      </c>
      <c r="U23" s="156" t="s">
        <v>248</v>
      </c>
      <c r="V23" s="156" t="s">
        <v>228</v>
      </c>
      <c r="W23" s="156" t="s">
        <v>228</v>
      </c>
      <c r="X23" s="234"/>
      <c r="Y23" s="114"/>
      <c r="Z23" s="237"/>
      <c r="AB23" s="189"/>
    </row>
    <row r="24" spans="1:28" ht="37" x14ac:dyDescent="0.35">
      <c r="A24" s="251"/>
      <c r="B24" s="242"/>
      <c r="C24" s="250"/>
      <c r="D24" s="242"/>
      <c r="E24" s="242"/>
      <c r="F24" s="242"/>
      <c r="G24" s="158"/>
      <c r="H24" s="157"/>
      <c r="I24" s="125"/>
      <c r="J24" s="126"/>
      <c r="K24" s="158" t="s">
        <v>244</v>
      </c>
      <c r="L24" s="157" t="s">
        <v>245</v>
      </c>
      <c r="M24" s="227"/>
      <c r="N24" s="102"/>
      <c r="O24" s="110"/>
      <c r="P24" s="102"/>
      <c r="Q24" s="102"/>
      <c r="R24" s="243"/>
      <c r="S24" s="156" t="s">
        <v>232</v>
      </c>
      <c r="T24" s="156" t="s">
        <v>232</v>
      </c>
      <c r="U24" s="156" t="s">
        <v>248</v>
      </c>
      <c r="V24" s="156" t="s">
        <v>228</v>
      </c>
      <c r="W24" s="156" t="s">
        <v>228</v>
      </c>
      <c r="X24" s="234"/>
      <c r="Y24" s="114"/>
      <c r="Z24" s="237"/>
      <c r="AB24" s="189"/>
    </row>
    <row r="25" spans="1:28" ht="37" x14ac:dyDescent="0.35">
      <c r="A25" s="251"/>
      <c r="B25" s="242"/>
      <c r="C25" s="250"/>
      <c r="D25" s="242"/>
      <c r="E25" s="242"/>
      <c r="F25" s="242"/>
      <c r="G25" s="158"/>
      <c r="H25" s="157"/>
      <c r="I25" s="125"/>
      <c r="J25" s="126"/>
      <c r="K25" s="158" t="s">
        <v>229</v>
      </c>
      <c r="L25" s="157" t="s">
        <v>230</v>
      </c>
      <c r="M25" s="227"/>
      <c r="N25" s="102"/>
      <c r="O25" s="110"/>
      <c r="P25" s="102"/>
      <c r="Q25" s="102"/>
      <c r="R25" s="243"/>
      <c r="S25" s="156" t="s">
        <v>232</v>
      </c>
      <c r="T25" s="156" t="s">
        <v>232</v>
      </c>
      <c r="U25" s="156" t="s">
        <v>248</v>
      </c>
      <c r="V25" s="156" t="s">
        <v>228</v>
      </c>
      <c r="W25" s="156" t="s">
        <v>228</v>
      </c>
      <c r="X25" s="234"/>
      <c r="Y25" s="114"/>
      <c r="Z25" s="237"/>
      <c r="AB25" s="189"/>
    </row>
    <row r="26" spans="1:28" ht="55.5" x14ac:dyDescent="0.35">
      <c r="A26" s="251"/>
      <c r="B26" s="242"/>
      <c r="C26" s="250"/>
      <c r="D26" s="242"/>
      <c r="E26" s="242"/>
      <c r="F26" s="242"/>
      <c r="G26" s="158"/>
      <c r="H26" s="157"/>
      <c r="I26" s="125"/>
      <c r="J26" s="126"/>
      <c r="K26" s="158" t="s">
        <v>256</v>
      </c>
      <c r="L26" s="157" t="s">
        <v>257</v>
      </c>
      <c r="M26" s="227"/>
      <c r="N26" s="102"/>
      <c r="O26" s="110"/>
      <c r="P26" s="102"/>
      <c r="Q26" s="102"/>
      <c r="R26" s="243"/>
      <c r="S26" s="156" t="s">
        <v>232</v>
      </c>
      <c r="T26" s="156" t="s">
        <v>232</v>
      </c>
      <c r="U26" s="156" t="s">
        <v>248</v>
      </c>
      <c r="V26" s="156" t="s">
        <v>232</v>
      </c>
      <c r="W26" s="156" t="s">
        <v>228</v>
      </c>
      <c r="X26" s="243"/>
      <c r="Y26" s="114"/>
      <c r="Z26" s="245"/>
      <c r="AB26" s="189"/>
    </row>
    <row r="27" spans="1:28" ht="37" x14ac:dyDescent="0.35">
      <c r="A27" s="251"/>
      <c r="B27" s="242"/>
      <c r="C27" s="250"/>
      <c r="D27" s="242"/>
      <c r="E27" s="242"/>
      <c r="F27" s="242"/>
      <c r="G27" s="158"/>
      <c r="H27" s="157"/>
      <c r="I27" s="125"/>
      <c r="J27" s="126"/>
      <c r="K27" s="158" t="s">
        <v>258</v>
      </c>
      <c r="L27" s="157" t="s">
        <v>259</v>
      </c>
      <c r="M27" s="227"/>
      <c r="N27" s="102"/>
      <c r="O27" s="110"/>
      <c r="P27" s="102"/>
      <c r="Q27" s="102"/>
      <c r="R27" s="243"/>
      <c r="S27" s="156" t="s">
        <v>232</v>
      </c>
      <c r="T27" s="156" t="s">
        <v>232</v>
      </c>
      <c r="U27" s="156" t="s">
        <v>248</v>
      </c>
      <c r="V27" s="156" t="s">
        <v>232</v>
      </c>
      <c r="W27" s="156" t="s">
        <v>228</v>
      </c>
      <c r="X27" s="243"/>
      <c r="Y27" s="114"/>
      <c r="Z27" s="245"/>
      <c r="AB27" s="189"/>
    </row>
    <row r="28" spans="1:28" ht="37" x14ac:dyDescent="0.35">
      <c r="A28" s="251"/>
      <c r="B28" s="242"/>
      <c r="C28" s="250"/>
      <c r="D28" s="242"/>
      <c r="E28" s="242"/>
      <c r="F28" s="242"/>
      <c r="G28" s="158"/>
      <c r="H28" s="157"/>
      <c r="I28" s="125"/>
      <c r="J28" s="126"/>
      <c r="K28" s="158" t="s">
        <v>260</v>
      </c>
      <c r="L28" s="157" t="s">
        <v>261</v>
      </c>
      <c r="M28" s="227"/>
      <c r="N28" s="102"/>
      <c r="O28" s="110"/>
      <c r="P28" s="102"/>
      <c r="Q28" s="102"/>
      <c r="R28" s="243"/>
      <c r="S28" s="156" t="s">
        <v>232</v>
      </c>
      <c r="T28" s="156" t="s">
        <v>232</v>
      </c>
      <c r="U28" s="156" t="s">
        <v>248</v>
      </c>
      <c r="V28" s="156" t="s">
        <v>232</v>
      </c>
      <c r="W28" s="156" t="s">
        <v>228</v>
      </c>
      <c r="X28" s="243"/>
      <c r="Y28" s="114"/>
      <c r="Z28" s="245"/>
      <c r="AB28" s="189"/>
    </row>
    <row r="29" spans="1:28" ht="37" x14ac:dyDescent="0.35">
      <c r="A29" s="251"/>
      <c r="B29" s="242"/>
      <c r="C29" s="250"/>
      <c r="D29" s="242"/>
      <c r="E29" s="242"/>
      <c r="F29" s="242"/>
      <c r="G29" s="158"/>
      <c r="H29" s="157"/>
      <c r="I29" s="125"/>
      <c r="J29" s="126"/>
      <c r="K29" s="158" t="s">
        <v>262</v>
      </c>
      <c r="L29" s="157" t="s">
        <v>263</v>
      </c>
      <c r="M29" s="227"/>
      <c r="N29" s="102"/>
      <c r="O29" s="110"/>
      <c r="P29" s="102"/>
      <c r="Q29" s="102"/>
      <c r="R29" s="243"/>
      <c r="S29" s="156" t="s">
        <v>232</v>
      </c>
      <c r="T29" s="156" t="s">
        <v>232</v>
      </c>
      <c r="U29" s="156" t="s">
        <v>248</v>
      </c>
      <c r="V29" s="156" t="s">
        <v>232</v>
      </c>
      <c r="W29" s="156" t="s">
        <v>228</v>
      </c>
      <c r="X29" s="243"/>
      <c r="Y29" s="114"/>
      <c r="Z29" s="245"/>
      <c r="AB29" s="189"/>
    </row>
    <row r="30" spans="1:28" ht="55.5" x14ac:dyDescent="0.35">
      <c r="A30" s="251"/>
      <c r="B30" s="242"/>
      <c r="C30" s="250"/>
      <c r="D30" s="242"/>
      <c r="E30" s="242"/>
      <c r="F30" s="242"/>
      <c r="G30" s="158"/>
      <c r="H30" s="157"/>
      <c r="I30" s="125"/>
      <c r="J30" s="126"/>
      <c r="K30" s="158" t="s">
        <v>264</v>
      </c>
      <c r="L30" s="157" t="s">
        <v>265</v>
      </c>
      <c r="M30" s="227"/>
      <c r="N30" s="102"/>
      <c r="O30" s="110"/>
      <c r="P30" s="102"/>
      <c r="Q30" s="102"/>
      <c r="R30" s="243"/>
      <c r="S30" s="156" t="s">
        <v>232</v>
      </c>
      <c r="T30" s="156" t="s">
        <v>232</v>
      </c>
      <c r="U30" s="156" t="s">
        <v>248</v>
      </c>
      <c r="V30" s="156" t="s">
        <v>228</v>
      </c>
      <c r="W30" s="156" t="s">
        <v>228</v>
      </c>
      <c r="X30" s="243"/>
      <c r="Y30" s="114"/>
      <c r="Z30" s="245"/>
      <c r="AB30" s="189"/>
    </row>
    <row r="31" spans="1:28" ht="37" x14ac:dyDescent="0.35">
      <c r="A31" s="251"/>
      <c r="B31" s="242"/>
      <c r="C31" s="250"/>
      <c r="D31" s="242"/>
      <c r="E31" s="242"/>
      <c r="F31" s="242"/>
      <c r="G31" s="158"/>
      <c r="H31" s="157"/>
      <c r="I31" s="125"/>
      <c r="J31" s="126"/>
      <c r="K31" s="158" t="s">
        <v>266</v>
      </c>
      <c r="L31" s="157" t="s">
        <v>267</v>
      </c>
      <c r="M31" s="227"/>
      <c r="N31" s="102"/>
      <c r="O31" s="110"/>
      <c r="P31" s="102"/>
      <c r="Q31" s="102"/>
      <c r="R31" s="243"/>
      <c r="S31" s="156" t="s">
        <v>232</v>
      </c>
      <c r="T31" s="156" t="s">
        <v>232</v>
      </c>
      <c r="U31" s="156" t="s">
        <v>248</v>
      </c>
      <c r="V31" s="156" t="s">
        <v>228</v>
      </c>
      <c r="W31" s="156" t="s">
        <v>228</v>
      </c>
      <c r="X31" s="243"/>
      <c r="Y31" s="114"/>
      <c r="Z31" s="245"/>
      <c r="AB31" s="189"/>
    </row>
    <row r="32" spans="1:28" ht="37" x14ac:dyDescent="0.35">
      <c r="A32" s="251"/>
      <c r="B32" s="242"/>
      <c r="C32" s="250"/>
      <c r="D32" s="242"/>
      <c r="E32" s="242"/>
      <c r="F32" s="242"/>
      <c r="G32" s="158"/>
      <c r="H32" s="157"/>
      <c r="I32" s="125"/>
      <c r="J32" s="126"/>
      <c r="K32" s="158" t="s">
        <v>268</v>
      </c>
      <c r="L32" s="157" t="s">
        <v>230</v>
      </c>
      <c r="M32" s="228"/>
      <c r="N32" s="102"/>
      <c r="O32" s="110"/>
      <c r="P32" s="102"/>
      <c r="Q32" s="102"/>
      <c r="R32" s="244"/>
      <c r="S32" s="156" t="s">
        <v>232</v>
      </c>
      <c r="T32" s="156" t="s">
        <v>232</v>
      </c>
      <c r="U32" s="156" t="s">
        <v>248</v>
      </c>
      <c r="V32" s="156" t="s">
        <v>232</v>
      </c>
      <c r="W32" s="156" t="s">
        <v>228</v>
      </c>
      <c r="X32" s="244"/>
      <c r="Y32" s="114"/>
      <c r="Z32" s="246"/>
      <c r="AB32" s="189"/>
    </row>
    <row r="33" spans="1:28" ht="120" customHeight="1" x14ac:dyDescent="0.35">
      <c r="A33" s="247" t="s">
        <v>226</v>
      </c>
      <c r="B33" s="223" t="s">
        <v>145</v>
      </c>
      <c r="C33" s="226" t="s">
        <v>227</v>
      </c>
      <c r="D33" s="223" t="s">
        <v>232</v>
      </c>
      <c r="E33" s="223" t="s">
        <v>246</v>
      </c>
      <c r="F33" s="223" t="s">
        <v>246</v>
      </c>
      <c r="G33" s="158" t="s">
        <v>239</v>
      </c>
      <c r="H33" s="157" t="s">
        <v>240</v>
      </c>
      <c r="I33" s="127"/>
      <c r="J33" s="115"/>
      <c r="K33" s="115"/>
      <c r="L33" s="115"/>
      <c r="M33" s="226" t="s">
        <v>269</v>
      </c>
      <c r="N33" s="117">
        <v>5950000</v>
      </c>
      <c r="O33" s="116">
        <v>1050000</v>
      </c>
      <c r="P33" s="117">
        <v>5950000</v>
      </c>
      <c r="Q33" s="116">
        <v>1050000</v>
      </c>
      <c r="R33" s="229" t="s">
        <v>270</v>
      </c>
      <c r="S33" s="113" t="s">
        <v>232</v>
      </c>
      <c r="T33" s="113" t="s">
        <v>232</v>
      </c>
      <c r="U33" s="113" t="s">
        <v>248</v>
      </c>
      <c r="V33" s="113" t="s">
        <v>232</v>
      </c>
      <c r="W33" s="113" t="s">
        <v>228</v>
      </c>
      <c r="X33" s="233" t="s">
        <v>228</v>
      </c>
      <c r="Y33" s="114" t="s">
        <v>225</v>
      </c>
      <c r="Z33" s="236" t="s">
        <v>341</v>
      </c>
      <c r="AB33" s="189"/>
    </row>
    <row r="34" spans="1:28" ht="55.5" x14ac:dyDescent="0.35">
      <c r="A34" s="243"/>
      <c r="B34" s="224"/>
      <c r="C34" s="227"/>
      <c r="D34" s="224"/>
      <c r="E34" s="224"/>
      <c r="F34" s="224"/>
      <c r="G34" s="158"/>
      <c r="H34" s="157"/>
      <c r="I34" s="158" t="s">
        <v>251</v>
      </c>
      <c r="J34" s="157" t="s">
        <v>230</v>
      </c>
      <c r="K34" s="157"/>
      <c r="L34" s="157"/>
      <c r="M34" s="227"/>
      <c r="N34" s="128"/>
      <c r="O34" s="129"/>
      <c r="P34" s="128"/>
      <c r="Q34" s="129"/>
      <c r="R34" s="230"/>
      <c r="S34" s="156" t="s">
        <v>232</v>
      </c>
      <c r="T34" s="156" t="s">
        <v>232</v>
      </c>
      <c r="U34" s="156" t="s">
        <v>271</v>
      </c>
      <c r="V34" s="156" t="s">
        <v>232</v>
      </c>
      <c r="W34" s="156" t="s">
        <v>228</v>
      </c>
      <c r="X34" s="234"/>
      <c r="Y34" s="114"/>
      <c r="Z34" s="237"/>
      <c r="AB34" s="189"/>
    </row>
    <row r="35" spans="1:28" ht="18.5" x14ac:dyDescent="0.35">
      <c r="A35" s="243"/>
      <c r="B35" s="224"/>
      <c r="C35" s="227"/>
      <c r="D35" s="224"/>
      <c r="E35" s="224"/>
      <c r="F35" s="224"/>
      <c r="G35" s="158"/>
      <c r="H35" s="157"/>
      <c r="I35" s="125"/>
      <c r="J35" s="126"/>
      <c r="K35" s="158" t="s">
        <v>272</v>
      </c>
      <c r="L35" s="157" t="s">
        <v>245</v>
      </c>
      <c r="M35" s="227"/>
      <c r="N35" s="102"/>
      <c r="O35" s="110"/>
      <c r="P35" s="102"/>
      <c r="Q35" s="110"/>
      <c r="R35" s="231"/>
      <c r="S35" s="156" t="s">
        <v>232</v>
      </c>
      <c r="T35" s="156" t="s">
        <v>232</v>
      </c>
      <c r="U35" s="156" t="s">
        <v>248</v>
      </c>
      <c r="V35" s="156" t="s">
        <v>232</v>
      </c>
      <c r="W35" s="156" t="s">
        <v>228</v>
      </c>
      <c r="X35" s="234"/>
      <c r="Y35" s="114"/>
      <c r="Z35" s="237"/>
      <c r="AB35" s="189"/>
    </row>
    <row r="36" spans="1:28" ht="37" x14ac:dyDescent="0.35">
      <c r="A36" s="243"/>
      <c r="B36" s="224"/>
      <c r="C36" s="227"/>
      <c r="D36" s="224"/>
      <c r="E36" s="224"/>
      <c r="F36" s="224"/>
      <c r="G36" s="158"/>
      <c r="H36" s="157"/>
      <c r="I36" s="125"/>
      <c r="J36" s="126"/>
      <c r="K36" s="158" t="s">
        <v>273</v>
      </c>
      <c r="L36" s="157" t="s">
        <v>274</v>
      </c>
      <c r="M36" s="227"/>
      <c r="N36" s="102"/>
      <c r="O36" s="110"/>
      <c r="P36" s="102"/>
      <c r="Q36" s="110"/>
      <c r="R36" s="231"/>
      <c r="S36" s="156" t="s">
        <v>232</v>
      </c>
      <c r="T36" s="156" t="s">
        <v>232</v>
      </c>
      <c r="U36" s="156" t="s">
        <v>248</v>
      </c>
      <c r="V36" s="156" t="s">
        <v>232</v>
      </c>
      <c r="W36" s="156" t="s">
        <v>228</v>
      </c>
      <c r="X36" s="234"/>
      <c r="Y36" s="114"/>
      <c r="Z36" s="237"/>
      <c r="AB36" s="189"/>
    </row>
    <row r="37" spans="1:28" ht="37" x14ac:dyDescent="0.35">
      <c r="A37" s="243"/>
      <c r="B37" s="224"/>
      <c r="C37" s="227"/>
      <c r="D37" s="224"/>
      <c r="E37" s="224"/>
      <c r="F37" s="224"/>
      <c r="G37" s="158"/>
      <c r="H37" s="157"/>
      <c r="I37" s="125"/>
      <c r="J37" s="126"/>
      <c r="K37" s="158" t="s">
        <v>275</v>
      </c>
      <c r="L37" s="157" t="s">
        <v>276</v>
      </c>
      <c r="M37" s="227"/>
      <c r="N37" s="102"/>
      <c r="O37" s="110"/>
      <c r="P37" s="102"/>
      <c r="Q37" s="110"/>
      <c r="R37" s="231"/>
      <c r="S37" s="156" t="s">
        <v>232</v>
      </c>
      <c r="T37" s="156" t="s">
        <v>232</v>
      </c>
      <c r="U37" s="156" t="s">
        <v>248</v>
      </c>
      <c r="V37" s="156" t="s">
        <v>232</v>
      </c>
      <c r="W37" s="156" t="s">
        <v>228</v>
      </c>
      <c r="X37" s="234"/>
      <c r="Y37" s="114"/>
      <c r="Z37" s="237"/>
      <c r="AB37" s="189"/>
    </row>
    <row r="38" spans="1:28" ht="37" x14ac:dyDescent="0.35">
      <c r="A38" s="243"/>
      <c r="B38" s="224"/>
      <c r="C38" s="227"/>
      <c r="D38" s="224"/>
      <c r="E38" s="224"/>
      <c r="F38" s="224"/>
      <c r="G38" s="158"/>
      <c r="H38" s="157"/>
      <c r="I38" s="125"/>
      <c r="J38" s="126"/>
      <c r="K38" s="158" t="s">
        <v>277</v>
      </c>
      <c r="L38" s="157" t="s">
        <v>278</v>
      </c>
      <c r="M38" s="227"/>
      <c r="N38" s="102"/>
      <c r="O38" s="110"/>
      <c r="P38" s="102"/>
      <c r="Q38" s="110"/>
      <c r="R38" s="231"/>
      <c r="S38" s="156" t="s">
        <v>232</v>
      </c>
      <c r="T38" s="156" t="s">
        <v>232</v>
      </c>
      <c r="U38" s="156" t="s">
        <v>248</v>
      </c>
      <c r="V38" s="156" t="s">
        <v>232</v>
      </c>
      <c r="W38" s="156" t="s">
        <v>228</v>
      </c>
      <c r="X38" s="234"/>
      <c r="Y38" s="114"/>
      <c r="Z38" s="237"/>
      <c r="AB38" s="189"/>
    </row>
    <row r="39" spans="1:28" ht="37" x14ac:dyDescent="0.35">
      <c r="A39" s="243"/>
      <c r="B39" s="224"/>
      <c r="C39" s="227"/>
      <c r="D39" s="224"/>
      <c r="E39" s="224"/>
      <c r="F39" s="224"/>
      <c r="G39" s="158"/>
      <c r="H39" s="157"/>
      <c r="I39" s="125"/>
      <c r="J39" s="126"/>
      <c r="K39" s="158" t="s">
        <v>279</v>
      </c>
      <c r="L39" s="157" t="s">
        <v>280</v>
      </c>
      <c r="M39" s="227"/>
      <c r="N39" s="102"/>
      <c r="O39" s="110"/>
      <c r="P39" s="102"/>
      <c r="Q39" s="110"/>
      <c r="R39" s="231"/>
      <c r="S39" s="156" t="s">
        <v>232</v>
      </c>
      <c r="T39" s="156" t="s">
        <v>232</v>
      </c>
      <c r="U39" s="156" t="s">
        <v>248</v>
      </c>
      <c r="V39" s="156" t="s">
        <v>232</v>
      </c>
      <c r="W39" s="156" t="s">
        <v>228</v>
      </c>
      <c r="X39" s="234"/>
      <c r="Y39" s="114"/>
      <c r="Z39" s="237"/>
      <c r="AB39" s="189"/>
    </row>
    <row r="40" spans="1:28" ht="37" x14ac:dyDescent="0.35">
      <c r="A40" s="243"/>
      <c r="B40" s="224"/>
      <c r="C40" s="227"/>
      <c r="D40" s="224"/>
      <c r="E40" s="224"/>
      <c r="F40" s="224"/>
      <c r="G40" s="158"/>
      <c r="H40" s="157"/>
      <c r="I40" s="125"/>
      <c r="J40" s="126"/>
      <c r="K40" s="158" t="s">
        <v>281</v>
      </c>
      <c r="L40" s="157" t="s">
        <v>282</v>
      </c>
      <c r="M40" s="227"/>
      <c r="N40" s="102"/>
      <c r="O40" s="110"/>
      <c r="P40" s="102"/>
      <c r="Q40" s="110"/>
      <c r="R40" s="231"/>
      <c r="S40" s="156" t="s">
        <v>232</v>
      </c>
      <c r="T40" s="156" t="s">
        <v>232</v>
      </c>
      <c r="U40" s="156" t="s">
        <v>248</v>
      </c>
      <c r="V40" s="156" t="s">
        <v>232</v>
      </c>
      <c r="W40" s="156" t="s">
        <v>228</v>
      </c>
      <c r="X40" s="234"/>
      <c r="Y40" s="114"/>
      <c r="Z40" s="237"/>
      <c r="AB40" s="189"/>
    </row>
    <row r="41" spans="1:28" ht="37" x14ac:dyDescent="0.35">
      <c r="A41" s="243"/>
      <c r="B41" s="224"/>
      <c r="C41" s="227"/>
      <c r="D41" s="224"/>
      <c r="E41" s="224"/>
      <c r="F41" s="224"/>
      <c r="G41" s="158"/>
      <c r="H41" s="157"/>
      <c r="I41" s="125"/>
      <c r="J41" s="126"/>
      <c r="K41" s="158" t="s">
        <v>283</v>
      </c>
      <c r="L41" s="157" t="s">
        <v>284</v>
      </c>
      <c r="M41" s="227"/>
      <c r="N41" s="102"/>
      <c r="O41" s="110"/>
      <c r="P41" s="102"/>
      <c r="Q41" s="110"/>
      <c r="R41" s="231"/>
      <c r="S41" s="156" t="s">
        <v>232</v>
      </c>
      <c r="T41" s="156" t="s">
        <v>232</v>
      </c>
      <c r="U41" s="156" t="s">
        <v>248</v>
      </c>
      <c r="V41" s="156" t="s">
        <v>232</v>
      </c>
      <c r="W41" s="156" t="s">
        <v>228</v>
      </c>
      <c r="X41" s="234"/>
      <c r="Y41" s="114"/>
      <c r="Z41" s="237"/>
      <c r="AB41" s="189"/>
    </row>
    <row r="42" spans="1:28" ht="37" x14ac:dyDescent="0.35">
      <c r="A42" s="243"/>
      <c r="B42" s="224"/>
      <c r="C42" s="227"/>
      <c r="D42" s="224"/>
      <c r="E42" s="224"/>
      <c r="F42" s="224"/>
      <c r="G42" s="158"/>
      <c r="H42" s="157"/>
      <c r="I42" s="125"/>
      <c r="J42" s="126"/>
      <c r="K42" s="158" t="s">
        <v>285</v>
      </c>
      <c r="L42" s="157" t="s">
        <v>286</v>
      </c>
      <c r="M42" s="227"/>
      <c r="N42" s="102"/>
      <c r="O42" s="110"/>
      <c r="P42" s="102"/>
      <c r="Q42" s="110"/>
      <c r="R42" s="231"/>
      <c r="S42" s="156" t="s">
        <v>232</v>
      </c>
      <c r="T42" s="156" t="s">
        <v>232</v>
      </c>
      <c r="U42" s="156" t="s">
        <v>248</v>
      </c>
      <c r="V42" s="156" t="s">
        <v>232</v>
      </c>
      <c r="W42" s="156" t="s">
        <v>228</v>
      </c>
      <c r="X42" s="234"/>
      <c r="Y42" s="114"/>
      <c r="Z42" s="237"/>
      <c r="AB42" s="189"/>
    </row>
    <row r="43" spans="1:28" ht="37" x14ac:dyDescent="0.35">
      <c r="A43" s="243"/>
      <c r="B43" s="224"/>
      <c r="C43" s="227"/>
      <c r="D43" s="224"/>
      <c r="E43" s="224"/>
      <c r="F43" s="224"/>
      <c r="G43" s="158"/>
      <c r="H43" s="157"/>
      <c r="I43" s="125"/>
      <c r="J43" s="126"/>
      <c r="K43" s="158" t="s">
        <v>287</v>
      </c>
      <c r="L43" s="157" t="s">
        <v>288</v>
      </c>
      <c r="M43" s="227"/>
      <c r="N43" s="102"/>
      <c r="O43" s="110"/>
      <c r="P43" s="102"/>
      <c r="Q43" s="110"/>
      <c r="R43" s="231"/>
      <c r="S43" s="156" t="s">
        <v>232</v>
      </c>
      <c r="T43" s="156" t="s">
        <v>232</v>
      </c>
      <c r="U43" s="156" t="s">
        <v>248</v>
      </c>
      <c r="V43" s="156" t="s">
        <v>232</v>
      </c>
      <c r="W43" s="156" t="s">
        <v>228</v>
      </c>
      <c r="X43" s="234"/>
      <c r="Y43" s="114"/>
      <c r="Z43" s="237"/>
      <c r="AB43" s="189"/>
    </row>
    <row r="44" spans="1:28" ht="37" x14ac:dyDescent="0.35">
      <c r="A44" s="243"/>
      <c r="B44" s="224"/>
      <c r="C44" s="227"/>
      <c r="D44" s="224"/>
      <c r="E44" s="224"/>
      <c r="F44" s="224"/>
      <c r="G44" s="158"/>
      <c r="H44" s="157"/>
      <c r="I44" s="125"/>
      <c r="J44" s="126"/>
      <c r="K44" s="158" t="s">
        <v>289</v>
      </c>
      <c r="L44" s="157" t="s">
        <v>290</v>
      </c>
      <c r="M44" s="227"/>
      <c r="N44" s="102"/>
      <c r="O44" s="110"/>
      <c r="P44" s="102"/>
      <c r="Q44" s="110"/>
      <c r="R44" s="231"/>
      <c r="S44" s="156" t="s">
        <v>232</v>
      </c>
      <c r="T44" s="156" t="s">
        <v>232</v>
      </c>
      <c r="U44" s="156" t="s">
        <v>248</v>
      </c>
      <c r="V44" s="156" t="s">
        <v>232</v>
      </c>
      <c r="W44" s="156" t="s">
        <v>228</v>
      </c>
      <c r="X44" s="234"/>
      <c r="Y44" s="114"/>
      <c r="Z44" s="237"/>
      <c r="AB44" s="189"/>
    </row>
    <row r="45" spans="1:28" ht="37" x14ac:dyDescent="0.35">
      <c r="A45" s="243"/>
      <c r="B45" s="224"/>
      <c r="C45" s="227"/>
      <c r="D45" s="224"/>
      <c r="E45" s="224"/>
      <c r="F45" s="224"/>
      <c r="G45" s="158"/>
      <c r="H45" s="157"/>
      <c r="I45" s="125"/>
      <c r="J45" s="126"/>
      <c r="K45" s="158" t="s">
        <v>291</v>
      </c>
      <c r="L45" s="157" t="s">
        <v>292</v>
      </c>
      <c r="M45" s="227"/>
      <c r="N45" s="102"/>
      <c r="O45" s="110"/>
      <c r="P45" s="102"/>
      <c r="Q45" s="110"/>
      <c r="R45" s="231"/>
      <c r="S45" s="156" t="s">
        <v>232</v>
      </c>
      <c r="T45" s="156" t="s">
        <v>232</v>
      </c>
      <c r="U45" s="156" t="s">
        <v>248</v>
      </c>
      <c r="V45" s="156" t="s">
        <v>232</v>
      </c>
      <c r="W45" s="156" t="s">
        <v>228</v>
      </c>
      <c r="X45" s="234"/>
      <c r="Y45" s="114"/>
      <c r="Z45" s="237"/>
      <c r="AB45" s="189"/>
    </row>
    <row r="46" spans="1:28" ht="37" x14ac:dyDescent="0.35">
      <c r="A46" s="243"/>
      <c r="B46" s="224"/>
      <c r="C46" s="227"/>
      <c r="D46" s="224"/>
      <c r="E46" s="224"/>
      <c r="F46" s="224"/>
      <c r="G46" s="158"/>
      <c r="H46" s="157"/>
      <c r="I46" s="125"/>
      <c r="J46" s="126"/>
      <c r="K46" s="158" t="s">
        <v>293</v>
      </c>
      <c r="L46" s="157" t="s">
        <v>294</v>
      </c>
      <c r="M46" s="227"/>
      <c r="N46" s="102"/>
      <c r="O46" s="110"/>
      <c r="P46" s="102"/>
      <c r="Q46" s="110"/>
      <c r="R46" s="231"/>
      <c r="S46" s="156" t="s">
        <v>232</v>
      </c>
      <c r="T46" s="156" t="s">
        <v>232</v>
      </c>
      <c r="U46" s="156" t="s">
        <v>248</v>
      </c>
      <c r="V46" s="156" t="s">
        <v>232</v>
      </c>
      <c r="W46" s="156" t="s">
        <v>228</v>
      </c>
      <c r="X46" s="234"/>
      <c r="Y46" s="114"/>
      <c r="Z46" s="237"/>
      <c r="AB46" s="189"/>
    </row>
    <row r="47" spans="1:28" ht="37" x14ac:dyDescent="0.35">
      <c r="A47" s="243"/>
      <c r="B47" s="224"/>
      <c r="C47" s="227"/>
      <c r="D47" s="224"/>
      <c r="E47" s="224"/>
      <c r="F47" s="224"/>
      <c r="G47" s="158"/>
      <c r="H47" s="157"/>
      <c r="I47" s="125"/>
      <c r="J47" s="126"/>
      <c r="K47" s="158" t="s">
        <v>295</v>
      </c>
      <c r="L47" s="157" t="s">
        <v>296</v>
      </c>
      <c r="M47" s="227"/>
      <c r="N47" s="102"/>
      <c r="O47" s="110"/>
      <c r="P47" s="102"/>
      <c r="Q47" s="110"/>
      <c r="R47" s="231"/>
      <c r="S47" s="156" t="s">
        <v>232</v>
      </c>
      <c r="T47" s="156" t="s">
        <v>232</v>
      </c>
      <c r="U47" s="156" t="s">
        <v>248</v>
      </c>
      <c r="V47" s="156" t="s">
        <v>232</v>
      </c>
      <c r="W47" s="156" t="s">
        <v>228</v>
      </c>
      <c r="X47" s="234"/>
      <c r="Y47" s="114"/>
      <c r="Z47" s="237"/>
      <c r="AB47" s="189"/>
    </row>
    <row r="48" spans="1:28" ht="37" x14ac:dyDescent="0.35">
      <c r="A48" s="243"/>
      <c r="B48" s="224"/>
      <c r="C48" s="227"/>
      <c r="D48" s="224"/>
      <c r="E48" s="224"/>
      <c r="F48" s="224"/>
      <c r="G48" s="158"/>
      <c r="H48" s="157"/>
      <c r="I48" s="125"/>
      <c r="J48" s="126"/>
      <c r="K48" s="158" t="s">
        <v>297</v>
      </c>
      <c r="L48" s="157" t="s">
        <v>298</v>
      </c>
      <c r="M48" s="227"/>
      <c r="N48" s="102"/>
      <c r="O48" s="110"/>
      <c r="P48" s="102"/>
      <c r="Q48" s="110"/>
      <c r="R48" s="231"/>
      <c r="S48" s="156" t="s">
        <v>232</v>
      </c>
      <c r="T48" s="156" t="s">
        <v>232</v>
      </c>
      <c r="U48" s="156" t="s">
        <v>248</v>
      </c>
      <c r="V48" s="156" t="s">
        <v>232</v>
      </c>
      <c r="W48" s="156" t="s">
        <v>228</v>
      </c>
      <c r="X48" s="234"/>
      <c r="Y48" s="114"/>
      <c r="Z48" s="237"/>
      <c r="AB48" s="189"/>
    </row>
    <row r="49" spans="1:28" ht="37" x14ac:dyDescent="0.35">
      <c r="A49" s="243"/>
      <c r="B49" s="224"/>
      <c r="C49" s="227"/>
      <c r="D49" s="224"/>
      <c r="E49" s="224"/>
      <c r="F49" s="224"/>
      <c r="G49" s="158"/>
      <c r="H49" s="157"/>
      <c r="I49" s="125"/>
      <c r="J49" s="126"/>
      <c r="K49" s="158" t="s">
        <v>299</v>
      </c>
      <c r="L49" s="157" t="s">
        <v>300</v>
      </c>
      <c r="M49" s="227"/>
      <c r="N49" s="102"/>
      <c r="O49" s="110"/>
      <c r="P49" s="102"/>
      <c r="Q49" s="110"/>
      <c r="R49" s="231"/>
      <c r="S49" s="156" t="s">
        <v>232</v>
      </c>
      <c r="T49" s="156" t="s">
        <v>232</v>
      </c>
      <c r="U49" s="156" t="s">
        <v>248</v>
      </c>
      <c r="V49" s="156" t="s">
        <v>232</v>
      </c>
      <c r="W49" s="156" t="s">
        <v>228</v>
      </c>
      <c r="X49" s="234"/>
      <c r="Y49" s="114"/>
      <c r="Z49" s="237"/>
      <c r="AB49" s="189"/>
    </row>
    <row r="50" spans="1:28" ht="37" x14ac:dyDescent="0.35">
      <c r="A50" s="243"/>
      <c r="B50" s="224"/>
      <c r="C50" s="227"/>
      <c r="D50" s="224"/>
      <c r="E50" s="224"/>
      <c r="F50" s="224"/>
      <c r="G50" s="158"/>
      <c r="H50" s="157"/>
      <c r="I50" s="125"/>
      <c r="J50" s="126"/>
      <c r="K50" s="158" t="s">
        <v>301</v>
      </c>
      <c r="L50" s="157" t="s">
        <v>302</v>
      </c>
      <c r="M50" s="227"/>
      <c r="N50" s="102"/>
      <c r="O50" s="110"/>
      <c r="P50" s="102"/>
      <c r="Q50" s="110"/>
      <c r="R50" s="231"/>
      <c r="S50" s="156" t="s">
        <v>232</v>
      </c>
      <c r="T50" s="156" t="s">
        <v>232</v>
      </c>
      <c r="U50" s="156" t="s">
        <v>248</v>
      </c>
      <c r="V50" s="156" t="s">
        <v>232</v>
      </c>
      <c r="W50" s="156" t="s">
        <v>228</v>
      </c>
      <c r="X50" s="234"/>
      <c r="Y50" s="114"/>
      <c r="Z50" s="237"/>
      <c r="AB50" s="189"/>
    </row>
    <row r="51" spans="1:28" ht="37" x14ac:dyDescent="0.35">
      <c r="A51" s="243"/>
      <c r="B51" s="224"/>
      <c r="C51" s="227"/>
      <c r="D51" s="224"/>
      <c r="E51" s="224"/>
      <c r="F51" s="224"/>
      <c r="G51" s="158"/>
      <c r="H51" s="157"/>
      <c r="I51" s="125"/>
      <c r="J51" s="126"/>
      <c r="K51" s="158" t="s">
        <v>303</v>
      </c>
      <c r="L51" s="157" t="s">
        <v>304</v>
      </c>
      <c r="M51" s="227"/>
      <c r="N51" s="102"/>
      <c r="O51" s="110"/>
      <c r="P51" s="102"/>
      <c r="Q51" s="110"/>
      <c r="R51" s="231"/>
      <c r="S51" s="156" t="s">
        <v>232</v>
      </c>
      <c r="T51" s="156" t="s">
        <v>232</v>
      </c>
      <c r="U51" s="156" t="s">
        <v>248</v>
      </c>
      <c r="V51" s="156" t="s">
        <v>232</v>
      </c>
      <c r="W51" s="156" t="s">
        <v>228</v>
      </c>
      <c r="X51" s="234"/>
      <c r="Y51" s="114"/>
      <c r="Z51" s="237"/>
      <c r="AB51" s="189"/>
    </row>
    <row r="52" spans="1:28" ht="37" x14ac:dyDescent="0.35">
      <c r="A52" s="243"/>
      <c r="B52" s="224"/>
      <c r="C52" s="227"/>
      <c r="D52" s="224"/>
      <c r="E52" s="224"/>
      <c r="F52" s="224"/>
      <c r="G52" s="158"/>
      <c r="H52" s="157"/>
      <c r="I52" s="125"/>
      <c r="J52" s="126"/>
      <c r="K52" s="158" t="s">
        <v>305</v>
      </c>
      <c r="L52" s="157" t="s">
        <v>306</v>
      </c>
      <c r="M52" s="227"/>
      <c r="N52" s="102"/>
      <c r="O52" s="110"/>
      <c r="P52" s="102"/>
      <c r="Q52" s="110"/>
      <c r="R52" s="231"/>
      <c r="S52" s="156" t="s">
        <v>232</v>
      </c>
      <c r="T52" s="156" t="s">
        <v>232</v>
      </c>
      <c r="U52" s="156" t="s">
        <v>248</v>
      </c>
      <c r="V52" s="156" t="s">
        <v>232</v>
      </c>
      <c r="W52" s="156" t="s">
        <v>228</v>
      </c>
      <c r="X52" s="234"/>
      <c r="Y52" s="114"/>
      <c r="Z52" s="237"/>
      <c r="AB52" s="189"/>
    </row>
    <row r="53" spans="1:28" ht="37" x14ac:dyDescent="0.35">
      <c r="A53" s="243"/>
      <c r="B53" s="224"/>
      <c r="C53" s="227"/>
      <c r="D53" s="224"/>
      <c r="E53" s="224"/>
      <c r="F53" s="224"/>
      <c r="G53" s="158"/>
      <c r="H53" s="157"/>
      <c r="I53" s="125"/>
      <c r="J53" s="126"/>
      <c r="K53" s="158" t="s">
        <v>307</v>
      </c>
      <c r="L53" s="157" t="s">
        <v>308</v>
      </c>
      <c r="M53" s="227"/>
      <c r="N53" s="102"/>
      <c r="O53" s="110"/>
      <c r="P53" s="102"/>
      <c r="Q53" s="110"/>
      <c r="R53" s="231"/>
      <c r="S53" s="156" t="s">
        <v>232</v>
      </c>
      <c r="T53" s="156" t="s">
        <v>232</v>
      </c>
      <c r="U53" s="156" t="s">
        <v>248</v>
      </c>
      <c r="V53" s="156" t="s">
        <v>232</v>
      </c>
      <c r="W53" s="156" t="s">
        <v>228</v>
      </c>
      <c r="X53" s="234"/>
      <c r="Y53" s="114"/>
      <c r="Z53" s="237"/>
      <c r="AB53" s="189"/>
    </row>
    <row r="54" spans="1:28" ht="37" x14ac:dyDescent="0.35">
      <c r="A54" s="243"/>
      <c r="B54" s="224"/>
      <c r="C54" s="227"/>
      <c r="D54" s="224"/>
      <c r="E54" s="224"/>
      <c r="F54" s="224"/>
      <c r="G54" s="158"/>
      <c r="H54" s="157"/>
      <c r="I54" s="125"/>
      <c r="J54" s="126"/>
      <c r="K54" s="158" t="s">
        <v>309</v>
      </c>
      <c r="L54" s="157" t="s">
        <v>310</v>
      </c>
      <c r="M54" s="227"/>
      <c r="N54" s="102"/>
      <c r="O54" s="110"/>
      <c r="P54" s="102"/>
      <c r="Q54" s="110"/>
      <c r="R54" s="231"/>
      <c r="S54" s="156" t="s">
        <v>232</v>
      </c>
      <c r="T54" s="156" t="s">
        <v>232</v>
      </c>
      <c r="U54" s="156" t="s">
        <v>248</v>
      </c>
      <c r="V54" s="156" t="s">
        <v>232</v>
      </c>
      <c r="W54" s="156" t="s">
        <v>228</v>
      </c>
      <c r="X54" s="234"/>
      <c r="Y54" s="114"/>
      <c r="Z54" s="237"/>
      <c r="AB54" s="189"/>
    </row>
    <row r="55" spans="1:28" ht="37" x14ac:dyDescent="0.35">
      <c r="A55" s="243"/>
      <c r="B55" s="224"/>
      <c r="C55" s="227"/>
      <c r="D55" s="224"/>
      <c r="E55" s="224"/>
      <c r="F55" s="224"/>
      <c r="G55" s="158"/>
      <c r="H55" s="157"/>
      <c r="I55" s="125"/>
      <c r="J55" s="126"/>
      <c r="K55" s="158" t="s">
        <v>311</v>
      </c>
      <c r="L55" s="157" t="s">
        <v>230</v>
      </c>
      <c r="M55" s="227"/>
      <c r="N55" s="102"/>
      <c r="O55" s="110"/>
      <c r="P55" s="102"/>
      <c r="Q55" s="110"/>
      <c r="R55" s="231"/>
      <c r="S55" s="156" t="s">
        <v>232</v>
      </c>
      <c r="T55" s="156" t="s">
        <v>232</v>
      </c>
      <c r="U55" s="156" t="s">
        <v>248</v>
      </c>
      <c r="V55" s="156" t="s">
        <v>232</v>
      </c>
      <c r="W55" s="156" t="s">
        <v>228</v>
      </c>
      <c r="X55" s="234"/>
      <c r="Y55" s="114"/>
      <c r="Z55" s="237"/>
      <c r="AB55" s="189"/>
    </row>
    <row r="56" spans="1:28" ht="37" x14ac:dyDescent="0.35">
      <c r="A56" s="243"/>
      <c r="B56" s="224"/>
      <c r="C56" s="227"/>
      <c r="D56" s="224"/>
      <c r="E56" s="224"/>
      <c r="F56" s="224"/>
      <c r="G56" s="158"/>
      <c r="H56" s="157"/>
      <c r="I56" s="125"/>
      <c r="J56" s="126"/>
      <c r="K56" s="158" t="s">
        <v>312</v>
      </c>
      <c r="L56" s="157" t="s">
        <v>230</v>
      </c>
      <c r="M56" s="227"/>
      <c r="N56" s="102"/>
      <c r="O56" s="110"/>
      <c r="P56" s="102"/>
      <c r="Q56" s="110"/>
      <c r="R56" s="231"/>
      <c r="S56" s="156" t="s">
        <v>232</v>
      </c>
      <c r="T56" s="156" t="s">
        <v>232</v>
      </c>
      <c r="U56" s="156" t="s">
        <v>248</v>
      </c>
      <c r="V56" s="156" t="s">
        <v>232</v>
      </c>
      <c r="W56" s="156" t="s">
        <v>228</v>
      </c>
      <c r="X56" s="234"/>
      <c r="Y56" s="114"/>
      <c r="Z56" s="237"/>
      <c r="AB56" s="189"/>
    </row>
    <row r="57" spans="1:28" ht="18.5" x14ac:dyDescent="0.35">
      <c r="A57" s="244"/>
      <c r="B57" s="225"/>
      <c r="C57" s="228"/>
      <c r="D57" s="225"/>
      <c r="E57" s="225"/>
      <c r="F57" s="225"/>
      <c r="G57" s="158"/>
      <c r="H57" s="157"/>
      <c r="I57" s="125"/>
      <c r="J57" s="126"/>
      <c r="K57" s="158" t="s">
        <v>313</v>
      </c>
      <c r="L57" s="157" t="s">
        <v>230</v>
      </c>
      <c r="M57" s="228"/>
      <c r="N57" s="102"/>
      <c r="O57" s="110"/>
      <c r="P57" s="102"/>
      <c r="Q57" s="110"/>
      <c r="R57" s="232"/>
      <c r="S57" s="156" t="s">
        <v>232</v>
      </c>
      <c r="T57" s="156" t="s">
        <v>232</v>
      </c>
      <c r="U57" s="156" t="s">
        <v>248</v>
      </c>
      <c r="V57" s="156" t="s">
        <v>232</v>
      </c>
      <c r="W57" s="156" t="s">
        <v>228</v>
      </c>
      <c r="X57" s="235"/>
      <c r="Y57" s="114"/>
      <c r="Z57" s="238"/>
      <c r="AB57" s="189"/>
    </row>
    <row r="58" spans="1:28" ht="74" x14ac:dyDescent="0.45">
      <c r="A58" s="218" t="s">
        <v>226</v>
      </c>
      <c r="B58" s="219" t="s">
        <v>145</v>
      </c>
      <c r="C58" s="220" t="s">
        <v>314</v>
      </c>
      <c r="D58" s="219" t="s">
        <v>232</v>
      </c>
      <c r="E58" s="219" t="s">
        <v>246</v>
      </c>
      <c r="F58" s="219" t="s">
        <v>246</v>
      </c>
      <c r="G58" s="160" t="s">
        <v>315</v>
      </c>
      <c r="H58" s="159" t="s">
        <v>230</v>
      </c>
      <c r="I58" s="130"/>
      <c r="J58" s="115"/>
      <c r="K58" s="115"/>
      <c r="L58" s="115"/>
      <c r="M58" s="220" t="s">
        <v>316</v>
      </c>
      <c r="N58" s="117">
        <v>6162763.9500000002</v>
      </c>
      <c r="O58" s="118">
        <v>1087546.5900000001</v>
      </c>
      <c r="P58" s="117">
        <v>6162763.9500000002</v>
      </c>
      <c r="Q58" s="118">
        <v>1087546.5900000001</v>
      </c>
      <c r="R58" s="239" t="s">
        <v>342</v>
      </c>
      <c r="S58" s="162" t="s">
        <v>232</v>
      </c>
      <c r="T58" s="162" t="s">
        <v>232</v>
      </c>
      <c r="U58" s="162" t="s">
        <v>248</v>
      </c>
      <c r="V58" s="162" t="s">
        <v>228</v>
      </c>
      <c r="W58" s="162" t="s">
        <v>228</v>
      </c>
      <c r="X58" s="240" t="s">
        <v>228</v>
      </c>
      <c r="Y58" s="114" t="s">
        <v>225</v>
      </c>
      <c r="Z58" s="221" t="s">
        <v>392</v>
      </c>
      <c r="AB58" s="189"/>
    </row>
    <row r="59" spans="1:28" ht="92.5" x14ac:dyDescent="0.45">
      <c r="A59" s="218"/>
      <c r="B59" s="219"/>
      <c r="C59" s="220"/>
      <c r="D59" s="219"/>
      <c r="E59" s="219"/>
      <c r="F59" s="219"/>
      <c r="G59" s="160"/>
      <c r="H59" s="159"/>
      <c r="I59" s="131"/>
      <c r="J59" s="159"/>
      <c r="K59" s="160" t="s">
        <v>317</v>
      </c>
      <c r="L59" s="160" t="s">
        <v>318</v>
      </c>
      <c r="M59" s="220"/>
      <c r="N59" s="102"/>
      <c r="O59" s="110"/>
      <c r="P59" s="102"/>
      <c r="Q59" s="110"/>
      <c r="R59" s="239"/>
      <c r="S59" s="162" t="s">
        <v>232</v>
      </c>
      <c r="T59" s="162" t="s">
        <v>232</v>
      </c>
      <c r="U59" s="162" t="s">
        <v>248</v>
      </c>
      <c r="V59" s="162" t="s">
        <v>228</v>
      </c>
      <c r="W59" s="162" t="s">
        <v>228</v>
      </c>
      <c r="X59" s="241"/>
      <c r="Y59" s="114"/>
      <c r="Z59" s="222"/>
      <c r="AB59" s="189"/>
    </row>
    <row r="60" spans="1:28" ht="55.5" x14ac:dyDescent="0.45">
      <c r="A60" s="218"/>
      <c r="B60" s="219"/>
      <c r="C60" s="220"/>
      <c r="D60" s="219"/>
      <c r="E60" s="219"/>
      <c r="F60" s="219"/>
      <c r="G60" s="160"/>
      <c r="H60" s="159"/>
      <c r="I60" s="131"/>
      <c r="J60" s="159"/>
      <c r="K60" s="160" t="s">
        <v>319</v>
      </c>
      <c r="L60" s="160" t="s">
        <v>320</v>
      </c>
      <c r="M60" s="220"/>
      <c r="N60" s="102"/>
      <c r="O60" s="110"/>
      <c r="P60" s="102"/>
      <c r="Q60" s="110"/>
      <c r="R60" s="239"/>
      <c r="S60" s="162" t="s">
        <v>232</v>
      </c>
      <c r="T60" s="162" t="s">
        <v>232</v>
      </c>
      <c r="U60" s="162" t="s">
        <v>248</v>
      </c>
      <c r="V60" s="162" t="s">
        <v>228</v>
      </c>
      <c r="W60" s="162" t="s">
        <v>228</v>
      </c>
      <c r="X60" s="241"/>
      <c r="Y60" s="114"/>
      <c r="Z60" s="222"/>
      <c r="AB60" s="189"/>
    </row>
    <row r="61" spans="1:28" ht="18.5" x14ac:dyDescent="0.45">
      <c r="A61" s="218"/>
      <c r="B61" s="219"/>
      <c r="C61" s="220"/>
      <c r="D61" s="219"/>
      <c r="E61" s="219"/>
      <c r="F61" s="219"/>
      <c r="G61" s="160"/>
      <c r="H61" s="159"/>
      <c r="I61" s="131"/>
      <c r="J61" s="159"/>
      <c r="K61" s="160" t="s">
        <v>321</v>
      </c>
      <c r="L61" s="160" t="s">
        <v>322</v>
      </c>
      <c r="M61" s="220"/>
      <c r="N61" s="108"/>
      <c r="O61" s="119"/>
      <c r="P61" s="108"/>
      <c r="Q61" s="119"/>
      <c r="R61" s="239"/>
      <c r="S61" s="162" t="s">
        <v>232</v>
      </c>
      <c r="T61" s="162" t="s">
        <v>232</v>
      </c>
      <c r="U61" s="162" t="s">
        <v>248</v>
      </c>
      <c r="V61" s="162" t="s">
        <v>228</v>
      </c>
      <c r="W61" s="162" t="s">
        <v>228</v>
      </c>
      <c r="X61" s="241"/>
      <c r="Y61" s="114"/>
      <c r="Z61" s="222"/>
      <c r="AB61" s="189"/>
    </row>
    <row r="62" spans="1:28" ht="37" x14ac:dyDescent="0.45">
      <c r="A62" s="218"/>
      <c r="B62" s="219"/>
      <c r="C62" s="220"/>
      <c r="D62" s="219"/>
      <c r="E62" s="219"/>
      <c r="F62" s="219"/>
      <c r="G62" s="160"/>
      <c r="H62" s="159"/>
      <c r="I62" s="131"/>
      <c r="J62" s="159"/>
      <c r="K62" s="160" t="s">
        <v>323</v>
      </c>
      <c r="L62" s="160" t="s">
        <v>286</v>
      </c>
      <c r="M62" s="220"/>
      <c r="N62" s="108"/>
      <c r="O62" s="119"/>
      <c r="P62" s="108"/>
      <c r="Q62" s="119"/>
      <c r="R62" s="239"/>
      <c r="S62" s="162" t="s">
        <v>232</v>
      </c>
      <c r="T62" s="162" t="s">
        <v>232</v>
      </c>
      <c r="U62" s="162" t="s">
        <v>248</v>
      </c>
      <c r="V62" s="162" t="s">
        <v>228</v>
      </c>
      <c r="W62" s="162" t="s">
        <v>228</v>
      </c>
      <c r="X62" s="241"/>
      <c r="Y62" s="114"/>
      <c r="Z62" s="222"/>
      <c r="AB62" s="189"/>
    </row>
    <row r="63" spans="1:28" ht="37" x14ac:dyDescent="0.45">
      <c r="A63" s="218"/>
      <c r="B63" s="219"/>
      <c r="C63" s="220"/>
      <c r="D63" s="219"/>
      <c r="E63" s="219"/>
      <c r="F63" s="219"/>
      <c r="G63" s="160"/>
      <c r="H63" s="159"/>
      <c r="I63" s="131"/>
      <c r="J63" s="159"/>
      <c r="K63" s="160" t="s">
        <v>324</v>
      </c>
      <c r="L63" s="160" t="s">
        <v>230</v>
      </c>
      <c r="M63" s="220"/>
      <c r="N63" s="108"/>
      <c r="O63" s="119"/>
      <c r="P63" s="108"/>
      <c r="Q63" s="119"/>
      <c r="R63" s="239"/>
      <c r="S63" s="162" t="s">
        <v>232</v>
      </c>
      <c r="T63" s="162" t="s">
        <v>232</v>
      </c>
      <c r="U63" s="162" t="s">
        <v>248</v>
      </c>
      <c r="V63" s="162" t="s">
        <v>228</v>
      </c>
      <c r="W63" s="162" t="s">
        <v>228</v>
      </c>
      <c r="X63" s="241"/>
      <c r="Y63" s="114"/>
      <c r="Z63" s="222"/>
      <c r="AB63" s="189"/>
    </row>
    <row r="64" spans="1:28" ht="37" x14ac:dyDescent="0.45">
      <c r="A64" s="218"/>
      <c r="B64" s="219"/>
      <c r="C64" s="220"/>
      <c r="D64" s="219"/>
      <c r="E64" s="219"/>
      <c r="F64" s="219"/>
      <c r="G64" s="160"/>
      <c r="H64" s="159"/>
      <c r="I64" s="131"/>
      <c r="J64" s="159"/>
      <c r="K64" s="160" t="s">
        <v>325</v>
      </c>
      <c r="L64" s="160" t="s">
        <v>230</v>
      </c>
      <c r="M64" s="220"/>
      <c r="N64" s="108"/>
      <c r="O64" s="119"/>
      <c r="P64" s="108"/>
      <c r="Q64" s="119"/>
      <c r="R64" s="239"/>
      <c r="S64" s="162" t="s">
        <v>232</v>
      </c>
      <c r="T64" s="162" t="s">
        <v>232</v>
      </c>
      <c r="U64" s="162" t="s">
        <v>248</v>
      </c>
      <c r="V64" s="162" t="s">
        <v>228</v>
      </c>
      <c r="W64" s="162" t="s">
        <v>228</v>
      </c>
      <c r="X64" s="241"/>
      <c r="Y64" s="114"/>
      <c r="Z64" s="222"/>
      <c r="AB64" s="189"/>
    </row>
    <row r="65" spans="1:28" ht="37" x14ac:dyDescent="0.45">
      <c r="A65" s="218"/>
      <c r="B65" s="219"/>
      <c r="C65" s="220"/>
      <c r="D65" s="219"/>
      <c r="E65" s="219"/>
      <c r="F65" s="219"/>
      <c r="G65" s="160"/>
      <c r="H65" s="159"/>
      <c r="I65" s="131"/>
      <c r="J65" s="159"/>
      <c r="K65" s="160" t="s">
        <v>326</v>
      </c>
      <c r="L65" s="160" t="s">
        <v>294</v>
      </c>
      <c r="M65" s="220"/>
      <c r="N65" s="108"/>
      <c r="O65" s="119"/>
      <c r="P65" s="108"/>
      <c r="Q65" s="119"/>
      <c r="R65" s="239"/>
      <c r="S65" s="162" t="s">
        <v>232</v>
      </c>
      <c r="T65" s="162" t="s">
        <v>232</v>
      </c>
      <c r="U65" s="162" t="s">
        <v>248</v>
      </c>
      <c r="V65" s="162" t="s">
        <v>228</v>
      </c>
      <c r="W65" s="162" t="s">
        <v>228</v>
      </c>
      <c r="X65" s="241"/>
      <c r="Y65" s="114"/>
      <c r="Z65" s="222"/>
      <c r="AB65" s="189"/>
    </row>
    <row r="66" spans="1:28" ht="37" x14ac:dyDescent="0.45">
      <c r="A66" s="218"/>
      <c r="B66" s="219"/>
      <c r="C66" s="220"/>
      <c r="D66" s="219"/>
      <c r="E66" s="219"/>
      <c r="F66" s="219"/>
      <c r="G66" s="160"/>
      <c r="H66" s="159"/>
      <c r="I66" s="131"/>
      <c r="J66" s="159"/>
      <c r="K66" s="160" t="s">
        <v>327</v>
      </c>
      <c r="L66" s="160" t="s">
        <v>298</v>
      </c>
      <c r="M66" s="220"/>
      <c r="N66" s="108"/>
      <c r="O66" s="119"/>
      <c r="P66" s="108"/>
      <c r="Q66" s="119"/>
      <c r="R66" s="239"/>
      <c r="S66" s="162" t="s">
        <v>232</v>
      </c>
      <c r="T66" s="162" t="s">
        <v>232</v>
      </c>
      <c r="U66" s="162" t="s">
        <v>248</v>
      </c>
      <c r="V66" s="162" t="s">
        <v>228</v>
      </c>
      <c r="W66" s="162" t="s">
        <v>228</v>
      </c>
      <c r="X66" s="241"/>
      <c r="Y66" s="114"/>
      <c r="Z66" s="222"/>
      <c r="AB66" s="189"/>
    </row>
    <row r="67" spans="1:28" ht="37" x14ac:dyDescent="0.45">
      <c r="A67" s="218"/>
      <c r="B67" s="219"/>
      <c r="C67" s="220"/>
      <c r="D67" s="219"/>
      <c r="E67" s="219"/>
      <c r="F67" s="219"/>
      <c r="G67" s="160"/>
      <c r="H67" s="159"/>
      <c r="I67" s="131"/>
      <c r="J67" s="159"/>
      <c r="K67" s="160" t="s">
        <v>239</v>
      </c>
      <c r="L67" s="160" t="s">
        <v>240</v>
      </c>
      <c r="M67" s="220"/>
      <c r="N67" s="108"/>
      <c r="O67" s="119"/>
      <c r="P67" s="108"/>
      <c r="Q67" s="119"/>
      <c r="R67" s="239"/>
      <c r="S67" s="162" t="s">
        <v>232</v>
      </c>
      <c r="T67" s="162" t="s">
        <v>232</v>
      </c>
      <c r="U67" s="162" t="s">
        <v>248</v>
      </c>
      <c r="V67" s="162" t="s">
        <v>228</v>
      </c>
      <c r="W67" s="162" t="s">
        <v>228</v>
      </c>
      <c r="X67" s="241"/>
      <c r="Y67" s="114"/>
      <c r="Z67" s="222"/>
      <c r="AB67" s="189"/>
    </row>
    <row r="68" spans="1:28" ht="37" x14ac:dyDescent="0.45">
      <c r="A68" s="218"/>
      <c r="B68" s="219"/>
      <c r="C68" s="220"/>
      <c r="D68" s="219"/>
      <c r="E68" s="219"/>
      <c r="F68" s="219"/>
      <c r="G68" s="160"/>
      <c r="H68" s="159"/>
      <c r="I68" s="131"/>
      <c r="J68" s="159"/>
      <c r="K68" s="160" t="s">
        <v>283</v>
      </c>
      <c r="L68" s="160" t="s">
        <v>284</v>
      </c>
      <c r="M68" s="220"/>
      <c r="N68" s="108"/>
      <c r="O68" s="119"/>
      <c r="P68" s="108"/>
      <c r="Q68" s="119"/>
      <c r="R68" s="239"/>
      <c r="S68" s="162" t="s">
        <v>232</v>
      </c>
      <c r="T68" s="162" t="s">
        <v>232</v>
      </c>
      <c r="U68" s="162" t="s">
        <v>248</v>
      </c>
      <c r="V68" s="162" t="s">
        <v>228</v>
      </c>
      <c r="W68" s="162" t="s">
        <v>228</v>
      </c>
      <c r="X68" s="241"/>
      <c r="Y68" s="114"/>
      <c r="Z68" s="222"/>
      <c r="AB68" s="189"/>
    </row>
    <row r="69" spans="1:28" ht="37" x14ac:dyDescent="0.45">
      <c r="A69" s="218"/>
      <c r="B69" s="219"/>
      <c r="C69" s="220"/>
      <c r="D69" s="219"/>
      <c r="E69" s="219"/>
      <c r="F69" s="219"/>
      <c r="G69" s="160"/>
      <c r="H69" s="159"/>
      <c r="I69" s="131"/>
      <c r="J69" s="159"/>
      <c r="K69" s="160" t="s">
        <v>328</v>
      </c>
      <c r="L69" s="160" t="s">
        <v>310</v>
      </c>
      <c r="M69" s="220"/>
      <c r="N69" s="108"/>
      <c r="O69" s="119"/>
      <c r="P69" s="108"/>
      <c r="Q69" s="119"/>
      <c r="R69" s="239"/>
      <c r="S69" s="162" t="s">
        <v>232</v>
      </c>
      <c r="T69" s="162" t="s">
        <v>232</v>
      </c>
      <c r="U69" s="162" t="s">
        <v>248</v>
      </c>
      <c r="V69" s="162" t="s">
        <v>228</v>
      </c>
      <c r="W69" s="162" t="s">
        <v>228</v>
      </c>
      <c r="X69" s="241"/>
      <c r="Y69" s="114"/>
      <c r="Z69" s="222"/>
      <c r="AB69" s="189"/>
    </row>
    <row r="70" spans="1:28" ht="37" x14ac:dyDescent="0.45">
      <c r="A70" s="218"/>
      <c r="B70" s="219"/>
      <c r="C70" s="220"/>
      <c r="D70" s="219"/>
      <c r="E70" s="219"/>
      <c r="F70" s="219"/>
      <c r="G70" s="160"/>
      <c r="H70" s="159"/>
      <c r="I70" s="131"/>
      <c r="J70" s="159"/>
      <c r="K70" s="160" t="s">
        <v>112</v>
      </c>
      <c r="L70" s="160" t="s">
        <v>235</v>
      </c>
      <c r="M70" s="220"/>
      <c r="N70" s="108"/>
      <c r="O70" s="119"/>
      <c r="P70" s="108"/>
      <c r="Q70" s="119"/>
      <c r="R70" s="239"/>
      <c r="S70" s="162" t="s">
        <v>232</v>
      </c>
      <c r="T70" s="162" t="s">
        <v>232</v>
      </c>
      <c r="U70" s="162" t="s">
        <v>248</v>
      </c>
      <c r="V70" s="162" t="s">
        <v>228</v>
      </c>
      <c r="W70" s="162" t="s">
        <v>228</v>
      </c>
      <c r="X70" s="241"/>
      <c r="Y70" s="114"/>
      <c r="Z70" s="222"/>
      <c r="AB70" s="189"/>
    </row>
    <row r="71" spans="1:28" ht="37" x14ac:dyDescent="0.45">
      <c r="A71" s="218"/>
      <c r="B71" s="219"/>
      <c r="C71" s="220"/>
      <c r="D71" s="219"/>
      <c r="E71" s="219"/>
      <c r="F71" s="219"/>
      <c r="G71" s="160"/>
      <c r="H71" s="159"/>
      <c r="I71" s="131"/>
      <c r="J71" s="159"/>
      <c r="K71" s="160" t="s">
        <v>329</v>
      </c>
      <c r="L71" s="160" t="s">
        <v>245</v>
      </c>
      <c r="M71" s="220"/>
      <c r="N71" s="108"/>
      <c r="O71" s="119"/>
      <c r="P71" s="108"/>
      <c r="Q71" s="119"/>
      <c r="R71" s="239"/>
      <c r="S71" s="162" t="s">
        <v>232</v>
      </c>
      <c r="T71" s="162" t="s">
        <v>232</v>
      </c>
      <c r="U71" s="162" t="s">
        <v>248</v>
      </c>
      <c r="V71" s="162" t="s">
        <v>228</v>
      </c>
      <c r="W71" s="162" t="s">
        <v>228</v>
      </c>
      <c r="X71" s="241"/>
      <c r="Y71" s="114"/>
      <c r="Z71" s="222"/>
      <c r="AB71" s="189"/>
    </row>
    <row r="72" spans="1:28" ht="37" x14ac:dyDescent="0.45">
      <c r="A72" s="218"/>
      <c r="B72" s="219"/>
      <c r="C72" s="220"/>
      <c r="D72" s="219"/>
      <c r="E72" s="219"/>
      <c r="F72" s="219"/>
      <c r="G72" s="160"/>
      <c r="H72" s="159"/>
      <c r="I72" s="131"/>
      <c r="J72" s="159"/>
      <c r="K72" s="160" t="s">
        <v>330</v>
      </c>
      <c r="L72" s="160" t="s">
        <v>240</v>
      </c>
      <c r="M72" s="220"/>
      <c r="N72" s="108"/>
      <c r="O72" s="119"/>
      <c r="P72" s="108"/>
      <c r="Q72" s="119"/>
      <c r="R72" s="239"/>
      <c r="S72" s="162" t="s">
        <v>232</v>
      </c>
      <c r="T72" s="162" t="s">
        <v>232</v>
      </c>
      <c r="U72" s="162" t="s">
        <v>248</v>
      </c>
      <c r="V72" s="162" t="s">
        <v>228</v>
      </c>
      <c r="W72" s="162" t="s">
        <v>228</v>
      </c>
      <c r="X72" s="241"/>
      <c r="Y72" s="114"/>
      <c r="Z72" s="222"/>
      <c r="AB72" s="189"/>
    </row>
    <row r="73" spans="1:28" ht="37" x14ac:dyDescent="0.45">
      <c r="A73" s="218"/>
      <c r="B73" s="219"/>
      <c r="C73" s="220"/>
      <c r="D73" s="219"/>
      <c r="E73" s="219"/>
      <c r="F73" s="219"/>
      <c r="G73" s="160"/>
      <c r="H73" s="159"/>
      <c r="I73" s="131"/>
      <c r="J73" s="159"/>
      <c r="K73" s="160" t="s">
        <v>331</v>
      </c>
      <c r="L73" s="160" t="s">
        <v>240</v>
      </c>
      <c r="M73" s="220"/>
      <c r="N73" s="108"/>
      <c r="O73" s="119"/>
      <c r="P73" s="108"/>
      <c r="Q73" s="119"/>
      <c r="R73" s="239"/>
      <c r="S73" s="162" t="s">
        <v>232</v>
      </c>
      <c r="T73" s="162" t="s">
        <v>232</v>
      </c>
      <c r="U73" s="162" t="s">
        <v>248</v>
      </c>
      <c r="V73" s="162" t="s">
        <v>228</v>
      </c>
      <c r="W73" s="162" t="s">
        <v>228</v>
      </c>
      <c r="X73" s="241"/>
      <c r="Y73" s="114"/>
      <c r="Z73" s="222"/>
      <c r="AB73" s="189"/>
    </row>
    <row r="74" spans="1:28" ht="55.5" x14ac:dyDescent="0.45">
      <c r="A74" s="218"/>
      <c r="B74" s="219"/>
      <c r="C74" s="220"/>
      <c r="D74" s="219"/>
      <c r="E74" s="219"/>
      <c r="F74" s="219"/>
      <c r="G74" s="160"/>
      <c r="H74" s="159"/>
      <c r="I74" s="131"/>
      <c r="J74" s="159"/>
      <c r="K74" s="158" t="s">
        <v>332</v>
      </c>
      <c r="L74" s="160" t="s">
        <v>230</v>
      </c>
      <c r="M74" s="220"/>
      <c r="N74" s="108"/>
      <c r="O74" s="119"/>
      <c r="P74" s="108"/>
      <c r="Q74" s="119"/>
      <c r="R74" s="239"/>
      <c r="S74" s="162" t="s">
        <v>232</v>
      </c>
      <c r="T74" s="162" t="s">
        <v>232</v>
      </c>
      <c r="U74" s="162" t="s">
        <v>248</v>
      </c>
      <c r="V74" s="162" t="s">
        <v>228</v>
      </c>
      <c r="W74" s="162" t="s">
        <v>228</v>
      </c>
      <c r="X74" s="241"/>
      <c r="Y74" s="114"/>
      <c r="Z74" s="222"/>
      <c r="AB74" s="189"/>
    </row>
    <row r="75" spans="1:28" ht="18.5" x14ac:dyDescent="0.45">
      <c r="A75" s="218"/>
      <c r="B75" s="219"/>
      <c r="C75" s="220"/>
      <c r="D75" s="219"/>
      <c r="E75" s="219"/>
      <c r="F75" s="219"/>
      <c r="G75" s="160"/>
      <c r="H75" s="159"/>
      <c r="I75" s="131"/>
      <c r="J75" s="159"/>
      <c r="K75" s="160" t="s">
        <v>333</v>
      </c>
      <c r="L75" s="160" t="s">
        <v>230</v>
      </c>
      <c r="M75" s="220"/>
      <c r="N75" s="108"/>
      <c r="O75" s="119"/>
      <c r="P75" s="108"/>
      <c r="Q75" s="119"/>
      <c r="R75" s="239"/>
      <c r="S75" s="162" t="s">
        <v>232</v>
      </c>
      <c r="T75" s="162" t="s">
        <v>232</v>
      </c>
      <c r="U75" s="162" t="s">
        <v>248</v>
      </c>
      <c r="V75" s="162" t="s">
        <v>228</v>
      </c>
      <c r="W75" s="162" t="s">
        <v>228</v>
      </c>
      <c r="X75" s="241"/>
      <c r="Y75" s="114"/>
      <c r="Z75" s="222"/>
      <c r="AB75" s="189"/>
    </row>
    <row r="76" spans="1:28" ht="37" x14ac:dyDescent="0.45">
      <c r="A76" s="218"/>
      <c r="B76" s="219"/>
      <c r="C76" s="220"/>
      <c r="D76" s="219"/>
      <c r="E76" s="219"/>
      <c r="F76" s="219"/>
      <c r="G76" s="160"/>
      <c r="H76" s="159"/>
      <c r="I76" s="131"/>
      <c r="J76" s="159"/>
      <c r="K76" s="160" t="s">
        <v>331</v>
      </c>
      <c r="L76" s="160" t="s">
        <v>334</v>
      </c>
      <c r="M76" s="220"/>
      <c r="N76" s="108"/>
      <c r="O76" s="119"/>
      <c r="P76" s="108"/>
      <c r="Q76" s="119"/>
      <c r="R76" s="239"/>
      <c r="S76" s="162" t="s">
        <v>232</v>
      </c>
      <c r="T76" s="162" t="s">
        <v>232</v>
      </c>
      <c r="U76" s="162" t="s">
        <v>248</v>
      </c>
      <c r="V76" s="162" t="s">
        <v>228</v>
      </c>
      <c r="W76" s="162" t="s">
        <v>228</v>
      </c>
      <c r="X76" s="241"/>
      <c r="Y76" s="114"/>
      <c r="Z76" s="222"/>
      <c r="AB76" s="189"/>
    </row>
    <row r="77" spans="1:28" ht="37" x14ac:dyDescent="0.45">
      <c r="A77" s="218"/>
      <c r="B77" s="219"/>
      <c r="C77" s="220"/>
      <c r="D77" s="219"/>
      <c r="E77" s="219"/>
      <c r="F77" s="219"/>
      <c r="G77" s="160"/>
      <c r="H77" s="159"/>
      <c r="I77" s="131"/>
      <c r="J77" s="159"/>
      <c r="K77" s="160" t="s">
        <v>335</v>
      </c>
      <c r="L77" s="160" t="s">
        <v>306</v>
      </c>
      <c r="M77" s="220"/>
      <c r="N77" s="108"/>
      <c r="O77" s="119"/>
      <c r="P77" s="108"/>
      <c r="Q77" s="119"/>
      <c r="R77" s="239"/>
      <c r="S77" s="162" t="s">
        <v>232</v>
      </c>
      <c r="T77" s="162" t="s">
        <v>232</v>
      </c>
      <c r="U77" s="162" t="s">
        <v>248</v>
      </c>
      <c r="V77" s="162" t="s">
        <v>228</v>
      </c>
      <c r="W77" s="162" t="s">
        <v>228</v>
      </c>
      <c r="X77" s="241"/>
      <c r="Y77" s="114"/>
      <c r="Z77" s="222"/>
      <c r="AB77" s="189"/>
    </row>
    <row r="78" spans="1:28" ht="37" x14ac:dyDescent="0.45">
      <c r="A78" s="218"/>
      <c r="B78" s="219"/>
      <c r="C78" s="220"/>
      <c r="D78" s="219"/>
      <c r="E78" s="219"/>
      <c r="F78" s="219"/>
      <c r="G78" s="160"/>
      <c r="H78" s="159"/>
      <c r="I78" s="131"/>
      <c r="J78" s="159"/>
      <c r="K78" s="120" t="s">
        <v>336</v>
      </c>
      <c r="L78" s="160" t="s">
        <v>298</v>
      </c>
      <c r="M78" s="220"/>
      <c r="N78" s="108"/>
      <c r="O78" s="119"/>
      <c r="P78" s="108"/>
      <c r="Q78" s="119"/>
      <c r="R78" s="239"/>
      <c r="S78" s="162" t="s">
        <v>232</v>
      </c>
      <c r="T78" s="162" t="s">
        <v>232</v>
      </c>
      <c r="U78" s="162" t="s">
        <v>248</v>
      </c>
      <c r="V78" s="162" t="s">
        <v>228</v>
      </c>
      <c r="W78" s="162" t="s">
        <v>228</v>
      </c>
      <c r="X78" s="241"/>
      <c r="Y78" s="114"/>
      <c r="Z78" s="222"/>
      <c r="AB78" s="189"/>
    </row>
    <row r="79" spans="1:28" ht="37" x14ac:dyDescent="0.45">
      <c r="A79" s="218"/>
      <c r="B79" s="219"/>
      <c r="C79" s="220"/>
      <c r="D79" s="219"/>
      <c r="E79" s="219"/>
      <c r="F79" s="219"/>
      <c r="G79" s="160"/>
      <c r="H79" s="159"/>
      <c r="I79" s="131"/>
      <c r="J79" s="159"/>
      <c r="K79" s="160" t="s">
        <v>337</v>
      </c>
      <c r="L79" s="160" t="s">
        <v>300</v>
      </c>
      <c r="M79" s="220"/>
      <c r="N79" s="108"/>
      <c r="O79" s="119"/>
      <c r="P79" s="108"/>
      <c r="Q79" s="119"/>
      <c r="R79" s="239"/>
      <c r="S79" s="162" t="s">
        <v>232</v>
      </c>
      <c r="T79" s="162" t="s">
        <v>232</v>
      </c>
      <c r="U79" s="162" t="s">
        <v>248</v>
      </c>
      <c r="V79" s="162" t="s">
        <v>228</v>
      </c>
      <c r="W79" s="162" t="s">
        <v>228</v>
      </c>
      <c r="X79" s="241"/>
      <c r="Y79" s="114"/>
      <c r="Z79" s="222"/>
      <c r="AB79" s="189"/>
    </row>
    <row r="80" spans="1:28" ht="18.5" x14ac:dyDescent="0.45">
      <c r="A80" s="218"/>
      <c r="B80" s="219"/>
      <c r="C80" s="220"/>
      <c r="D80" s="219"/>
      <c r="E80" s="219"/>
      <c r="F80" s="219"/>
      <c r="G80" s="160"/>
      <c r="H80" s="159"/>
      <c r="I80" s="131"/>
      <c r="J80" s="159"/>
      <c r="K80" s="160" t="s">
        <v>338</v>
      </c>
      <c r="L80" s="160" t="s">
        <v>230</v>
      </c>
      <c r="M80" s="220"/>
      <c r="N80" s="108"/>
      <c r="O80" s="119"/>
      <c r="P80" s="108"/>
      <c r="Q80" s="119"/>
      <c r="R80" s="239"/>
      <c r="S80" s="162" t="s">
        <v>232</v>
      </c>
      <c r="T80" s="162" t="s">
        <v>232</v>
      </c>
      <c r="U80" s="162" t="s">
        <v>248</v>
      </c>
      <c r="V80" s="162" t="s">
        <v>228</v>
      </c>
      <c r="W80" s="162" t="s">
        <v>228</v>
      </c>
      <c r="X80" s="241"/>
      <c r="Y80" s="114"/>
      <c r="Z80" s="222"/>
      <c r="AB80" s="189"/>
    </row>
    <row r="81" spans="1:28" ht="37" x14ac:dyDescent="0.45">
      <c r="A81" s="218"/>
      <c r="B81" s="219"/>
      <c r="C81" s="220"/>
      <c r="D81" s="219"/>
      <c r="E81" s="219"/>
      <c r="F81" s="219"/>
      <c r="G81" s="160"/>
      <c r="H81" s="159"/>
      <c r="I81" s="131"/>
      <c r="J81" s="159"/>
      <c r="K81" s="160" t="s">
        <v>339</v>
      </c>
      <c r="L81" s="160" t="s">
        <v>245</v>
      </c>
      <c r="M81" s="220"/>
      <c r="N81" s="108"/>
      <c r="O81" s="119"/>
      <c r="P81" s="108"/>
      <c r="Q81" s="119"/>
      <c r="R81" s="239"/>
      <c r="S81" s="162" t="s">
        <v>232</v>
      </c>
      <c r="T81" s="162" t="s">
        <v>232</v>
      </c>
      <c r="U81" s="162" t="s">
        <v>248</v>
      </c>
      <c r="V81" s="162" t="s">
        <v>228</v>
      </c>
      <c r="W81" s="162" t="s">
        <v>228</v>
      </c>
      <c r="X81" s="241"/>
      <c r="Y81" s="114"/>
      <c r="Z81" s="222"/>
      <c r="AB81" s="189"/>
    </row>
  </sheetData>
  <mergeCells count="60">
    <mergeCell ref="G4:G5"/>
    <mergeCell ref="H4:H5"/>
    <mergeCell ref="I4:I5"/>
    <mergeCell ref="J4:J5"/>
    <mergeCell ref="A4:A5"/>
    <mergeCell ref="B4:B5"/>
    <mergeCell ref="C4:C5"/>
    <mergeCell ref="E4:E5"/>
    <mergeCell ref="F4:F5"/>
    <mergeCell ref="T4:U4"/>
    <mergeCell ref="A8:A14"/>
    <mergeCell ref="B8:B14"/>
    <mergeCell ref="C8:C14"/>
    <mergeCell ref="D8:D14"/>
    <mergeCell ref="E8:E14"/>
    <mergeCell ref="F8:F14"/>
    <mergeCell ref="G8:G9"/>
    <mergeCell ref="H8:H9"/>
    <mergeCell ref="I8:I9"/>
    <mergeCell ref="K4:K5"/>
    <mergeCell ref="L4:L5"/>
    <mergeCell ref="M4:M5"/>
    <mergeCell ref="N4:O4"/>
    <mergeCell ref="P4:Q4"/>
    <mergeCell ref="R4:R5"/>
    <mergeCell ref="A15:A32"/>
    <mergeCell ref="B15:B32"/>
    <mergeCell ref="C15:C32"/>
    <mergeCell ref="D15:D32"/>
    <mergeCell ref="E15:E32"/>
    <mergeCell ref="J8:J9"/>
    <mergeCell ref="K8:K9"/>
    <mergeCell ref="L8:L9"/>
    <mergeCell ref="M8:M14"/>
    <mergeCell ref="X8:X14"/>
    <mergeCell ref="A33:A57"/>
    <mergeCell ref="B33:B57"/>
    <mergeCell ref="C33:C57"/>
    <mergeCell ref="D33:D57"/>
    <mergeCell ref="E33:E57"/>
    <mergeCell ref="F15:F32"/>
    <mergeCell ref="M15:M32"/>
    <mergeCell ref="R15:R32"/>
    <mergeCell ref="X15:X32"/>
    <mergeCell ref="Z15:Z32"/>
    <mergeCell ref="Z58:Z81"/>
    <mergeCell ref="F33:F57"/>
    <mergeCell ref="M33:M57"/>
    <mergeCell ref="R33:R57"/>
    <mergeCell ref="X33:X57"/>
    <mergeCell ref="Z33:Z57"/>
    <mergeCell ref="F58:F81"/>
    <mergeCell ref="M58:M81"/>
    <mergeCell ref="R58:R81"/>
    <mergeCell ref="X58:X81"/>
    <mergeCell ref="A58:A81"/>
    <mergeCell ref="B58:B81"/>
    <mergeCell ref="C58:C81"/>
    <mergeCell ref="D58:D81"/>
    <mergeCell ref="E58:E81"/>
  </mergeCells>
  <dataValidations count="1">
    <dataValidation type="list" allowBlank="1" showInputMessage="1" showErrorMessage="1" sqref="Y7:Y81" xr:uid="{48AD0820-1B2C-4E1E-A6C8-11C8650A4C31}">
      <formula1>$AD$4:$AD$6</formula1>
    </dataValidation>
  </dataValidations>
  <pageMargins left="0.70866141732283472" right="0.70866141732283472" top="0.74803149606299213" bottom="0.74803149606299213" header="0.31496062992125984" footer="0.31496062992125984"/>
  <pageSetup paperSize="8" scale="30" fitToHeight="0" orientation="landscape" r:id="rId1"/>
  <rowBreaks count="1" manualBreakCount="1">
    <brk id="14" max="25" man="1"/>
  </rowBreaks>
  <colBreaks count="2" manualBreakCount="2">
    <brk id="12" max="84" man="1"/>
    <brk id="2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4DCEA-9F62-4EC9-9639-042C1D8F7A58}">
  <sheetPr>
    <pageSetUpPr fitToPage="1"/>
  </sheetPr>
  <dimension ref="A1:C32"/>
  <sheetViews>
    <sheetView topLeftCell="A13" zoomScale="90" zoomScaleNormal="90" workbookViewId="0">
      <selection activeCell="D38" sqref="D38"/>
    </sheetView>
  </sheetViews>
  <sheetFormatPr defaultRowHeight="14.5" x14ac:dyDescent="0.35"/>
  <cols>
    <col min="1" max="1" width="68.26953125" style="183" customWidth="1"/>
    <col min="2" max="2" width="24" style="183" customWidth="1"/>
    <col min="3" max="3" width="33" style="183" customWidth="1"/>
    <col min="4" max="16384" width="8.7265625" style="183"/>
  </cols>
  <sheetData>
    <row r="1" spans="1:3" ht="24.75" customHeight="1" x14ac:dyDescent="0.35">
      <c r="A1" s="192" t="s">
        <v>175</v>
      </c>
      <c r="B1" s="192" t="s">
        <v>44</v>
      </c>
    </row>
    <row r="2" spans="1:3" ht="27" customHeight="1" x14ac:dyDescent="0.35">
      <c r="A2" s="192"/>
    </row>
    <row r="3" spans="1:3" ht="27" customHeight="1" x14ac:dyDescent="0.35">
      <c r="A3" s="192" t="s">
        <v>344</v>
      </c>
      <c r="B3" s="193"/>
    </row>
    <row r="4" spans="1:3" ht="10.5" customHeight="1" thickBot="1" x14ac:dyDescent="0.4">
      <c r="A4" s="192"/>
      <c r="B4" s="193"/>
    </row>
    <row r="5" spans="1:3" ht="13.5" customHeight="1" x14ac:dyDescent="0.35">
      <c r="A5" s="265" t="s">
        <v>345</v>
      </c>
      <c r="B5" s="261" t="s">
        <v>349</v>
      </c>
    </row>
    <row r="6" spans="1:3" x14ac:dyDescent="0.35">
      <c r="A6" s="266"/>
      <c r="B6" s="262"/>
    </row>
    <row r="7" spans="1:3" x14ac:dyDescent="0.35">
      <c r="A7" s="84">
        <v>1</v>
      </c>
      <c r="B7" s="194">
        <v>2</v>
      </c>
    </row>
    <row r="8" spans="1:3" ht="22.5" customHeight="1" thickBot="1" x14ac:dyDescent="0.4">
      <c r="A8" s="138" t="s">
        <v>346</v>
      </c>
      <c r="B8" s="195">
        <v>2</v>
      </c>
    </row>
    <row r="9" spans="1:3" x14ac:dyDescent="0.35">
      <c r="A9" s="192"/>
      <c r="B9" s="193"/>
    </row>
    <row r="10" spans="1:3" ht="15" thickBot="1" x14ac:dyDescent="0.4">
      <c r="A10" s="192"/>
      <c r="B10" s="193"/>
    </row>
    <row r="11" spans="1:3" ht="15" customHeight="1" x14ac:dyDescent="0.35">
      <c r="A11" s="265" t="s">
        <v>345</v>
      </c>
      <c r="B11" s="267" t="s">
        <v>393</v>
      </c>
      <c r="C11" s="261" t="s">
        <v>394</v>
      </c>
    </row>
    <row r="12" spans="1:3" ht="39.75" customHeight="1" x14ac:dyDescent="0.35">
      <c r="A12" s="266"/>
      <c r="B12" s="268"/>
      <c r="C12" s="262"/>
    </row>
    <row r="13" spans="1:3" x14ac:dyDescent="0.35">
      <c r="A13" s="84">
        <v>1</v>
      </c>
      <c r="B13" s="85">
        <v>2</v>
      </c>
      <c r="C13" s="194">
        <v>3</v>
      </c>
    </row>
    <row r="14" spans="1:3" ht="32.25" customHeight="1" x14ac:dyDescent="0.35">
      <c r="A14" s="196" t="s">
        <v>350</v>
      </c>
      <c r="B14" s="90">
        <v>55</v>
      </c>
      <c r="C14" s="197">
        <v>2</v>
      </c>
    </row>
    <row r="15" spans="1:3" ht="33.75" customHeight="1" x14ac:dyDescent="0.35">
      <c r="A15" s="196" t="s">
        <v>351</v>
      </c>
      <c r="B15" s="90">
        <v>7018262.8799999999</v>
      </c>
      <c r="C15" s="197">
        <v>220821212.00999999</v>
      </c>
    </row>
    <row r="16" spans="1:3" ht="33" customHeight="1" x14ac:dyDescent="0.35">
      <c r="A16" s="196" t="s">
        <v>352</v>
      </c>
      <c r="B16" s="90">
        <v>7</v>
      </c>
      <c r="C16" s="197">
        <f>1+1+1+14</f>
        <v>17</v>
      </c>
    </row>
    <row r="17" spans="1:3" ht="33" customHeight="1" x14ac:dyDescent="0.35">
      <c r="A17" s="196" t="s">
        <v>353</v>
      </c>
      <c r="B17" s="90">
        <v>10427510.67</v>
      </c>
      <c r="C17" s="197">
        <f>101584545.97+59140968.04+67573252.06+209140564.02</f>
        <v>437439330.09000003</v>
      </c>
    </row>
    <row r="18" spans="1:3" ht="33" customHeight="1" x14ac:dyDescent="0.35">
      <c r="A18" s="198" t="s">
        <v>388</v>
      </c>
      <c r="B18" s="199">
        <v>20</v>
      </c>
      <c r="C18" s="200" t="s">
        <v>390</v>
      </c>
    </row>
    <row r="19" spans="1:3" ht="31.5" customHeight="1" thickBot="1" x14ac:dyDescent="0.4">
      <c r="A19" s="138" t="s">
        <v>389</v>
      </c>
      <c r="B19" s="201">
        <f>459004875.97</f>
        <v>459004875.97000003</v>
      </c>
      <c r="C19" s="202" t="s">
        <v>390</v>
      </c>
    </row>
    <row r="20" spans="1:3" x14ac:dyDescent="0.35">
      <c r="A20" s="203"/>
      <c r="B20" s="204"/>
      <c r="C20" s="204"/>
    </row>
    <row r="21" spans="1:3" x14ac:dyDescent="0.35">
      <c r="A21" s="203" t="s">
        <v>395</v>
      </c>
    </row>
    <row r="22" spans="1:3" ht="35.5" x14ac:dyDescent="0.35">
      <c r="A22" s="203" t="s">
        <v>396</v>
      </c>
    </row>
    <row r="23" spans="1:3" x14ac:dyDescent="0.35">
      <c r="A23" s="203"/>
    </row>
    <row r="24" spans="1:3" ht="18.75" customHeight="1" x14ac:dyDescent="0.35"/>
    <row r="26" spans="1:3" x14ac:dyDescent="0.35">
      <c r="A26" s="192" t="s">
        <v>347</v>
      </c>
    </row>
    <row r="29" spans="1:3" x14ac:dyDescent="0.35">
      <c r="A29" s="263" t="s">
        <v>345</v>
      </c>
    </row>
    <row r="30" spans="1:3" ht="15" thickBot="1" x14ac:dyDescent="0.4">
      <c r="A30" s="264"/>
    </row>
    <row r="31" spans="1:3" ht="27" customHeight="1" x14ac:dyDescent="0.35">
      <c r="A31" s="205" t="s">
        <v>354</v>
      </c>
      <c r="B31" s="206" t="s">
        <v>376</v>
      </c>
    </row>
    <row r="32" spans="1:3" ht="20.25" customHeight="1" x14ac:dyDescent="0.35">
      <c r="A32" s="205" t="s">
        <v>348</v>
      </c>
      <c r="B32" s="206"/>
    </row>
  </sheetData>
  <mergeCells count="6">
    <mergeCell ref="C11:C12"/>
    <mergeCell ref="A29:A30"/>
    <mergeCell ref="A5:A6"/>
    <mergeCell ref="B5:B6"/>
    <mergeCell ref="A11:A12"/>
    <mergeCell ref="B11:B12"/>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5</vt:i4>
      </vt:variant>
    </vt:vector>
  </HeadingPairs>
  <TitlesOfParts>
    <vt:vector size="11" baseType="lpstr">
      <vt:lpstr>LU_alokacja</vt:lpstr>
      <vt:lpstr>LU_PD</vt:lpstr>
      <vt:lpstr>LU_REALIZACJA_K</vt:lpstr>
      <vt:lpstr>LU_REALIZACJA_P</vt:lpstr>
      <vt:lpstr>LU_projekty COVID</vt:lpstr>
      <vt:lpstr>LU efekty i ewaluacje</vt:lpstr>
      <vt:lpstr>LU_alokacja!Obszar_wydruku</vt:lpstr>
      <vt:lpstr>LU_PD!Obszar_wydruku</vt:lpstr>
      <vt:lpstr>'LU_projekty COVID'!Obszar_wydruku</vt:lpstr>
      <vt:lpstr>LU_REALIZACJA_K!Obszar_wydruku</vt:lpstr>
      <vt:lpstr>LU_REALIZACJA_P!Obszar_wydruku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Tomasiak Agata</cp:lastModifiedBy>
  <cp:lastPrinted>2021-05-10T06:31:35Z</cp:lastPrinted>
  <dcterms:created xsi:type="dcterms:W3CDTF">2017-09-14T07:20:33Z</dcterms:created>
  <dcterms:modified xsi:type="dcterms:W3CDTF">2021-06-10T09:16:40Z</dcterms:modified>
</cp:coreProperties>
</file>